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INCOME" sheetId="1" r:id="rId1"/>
    <sheet name="BSHEET" sheetId="2" r:id="rId2"/>
    <sheet name="EQUITY CHANGE" sheetId="3" r:id="rId3"/>
    <sheet name="CFLOW" sheetId="4" r:id="rId4"/>
  </sheets>
  <definedNames>
    <definedName name="BSHEET">'BSHEET'!$B$1</definedName>
    <definedName name="_xlnm.Print_Area" localSheetId="1">'BSHEET'!$A$1:$G$67</definedName>
    <definedName name="_xlnm.Print_Area" localSheetId="3">'CFLOW'!$A$1:$G$56</definedName>
    <definedName name="_xlnm.Print_Area" localSheetId="2">'EQUITY CHANGE'!$A$1:$V$47</definedName>
    <definedName name="_xlnm.Print_Area" localSheetId="0">'INCOME'!$A$1:$H$57</definedName>
  </definedNames>
  <calcPr fullCalcOnLoad="1"/>
</workbook>
</file>

<file path=xl/sharedStrings.xml><?xml version="1.0" encoding="utf-8"?>
<sst xmlns="http://schemas.openxmlformats.org/spreadsheetml/2006/main" count="153" uniqueCount="115">
  <si>
    <t>Revenue</t>
  </si>
  <si>
    <t>Current</t>
  </si>
  <si>
    <t>RM '000</t>
  </si>
  <si>
    <t>Other Operating Income</t>
  </si>
  <si>
    <t>of Associate Companies</t>
  </si>
  <si>
    <t>Profit before taxation</t>
  </si>
  <si>
    <t>Taxation</t>
  </si>
  <si>
    <t>Basic Earnings</t>
  </si>
  <si>
    <t>Per Share (Sen)</t>
  </si>
  <si>
    <t>Fully Diluted Earnings</t>
  </si>
  <si>
    <t>As at</t>
  </si>
  <si>
    <t>Intangible Assets</t>
  </si>
  <si>
    <t>Other Investments</t>
  </si>
  <si>
    <t>Long Term Receivables</t>
  </si>
  <si>
    <t>CURRENT ASSETS</t>
  </si>
  <si>
    <t>CURRENT LIABILITIES</t>
  </si>
  <si>
    <t>Share Capital</t>
  </si>
  <si>
    <t>Reserves</t>
  </si>
  <si>
    <t>Total</t>
  </si>
  <si>
    <t>Capital</t>
  </si>
  <si>
    <t>Reserve</t>
  </si>
  <si>
    <t xml:space="preserve">Share </t>
  </si>
  <si>
    <t xml:space="preserve">Retained </t>
  </si>
  <si>
    <t xml:space="preserve"> Profits</t>
  </si>
  <si>
    <t>Distributable</t>
  </si>
  <si>
    <t>Quarter Ended</t>
  </si>
  <si>
    <t>Property, Plant and  Equipment</t>
  </si>
  <si>
    <t>RM'000</t>
  </si>
  <si>
    <t>CASH FLOWS FROM OPERATING ACTIVITIES</t>
  </si>
  <si>
    <t>Non-Cash Items</t>
  </si>
  <si>
    <t>Non-Operating Items</t>
  </si>
  <si>
    <t>Operating profit before working capital changes</t>
  </si>
  <si>
    <t>Net change in Current Liabilities</t>
  </si>
  <si>
    <t>CASH FLOWS FROM INVESTING ACTIVITIES</t>
  </si>
  <si>
    <t>Cash and bank balances</t>
  </si>
  <si>
    <t>Short term deposits</t>
  </si>
  <si>
    <t>Cash generated from operating activities</t>
  </si>
  <si>
    <t>Adjustment for:</t>
  </si>
  <si>
    <t>CASH AND CASH EQUIVALENTS AT END OF PERIOD</t>
  </si>
  <si>
    <t>Cumulative YTD</t>
  </si>
  <si>
    <t>Ended</t>
  </si>
  <si>
    <t>Profit After Tax</t>
  </si>
  <si>
    <t>Revaluation</t>
  </si>
  <si>
    <t>Translation</t>
  </si>
  <si>
    <t>Merger</t>
  </si>
  <si>
    <t>Cash and cash equivalents comprise of:</t>
  </si>
  <si>
    <t>Attributable to:</t>
  </si>
  <si>
    <t>NON-CURRENT ASSETS</t>
  </si>
  <si>
    <t>Premium</t>
  </si>
  <si>
    <t>Minority</t>
  </si>
  <si>
    <t>Interest</t>
  </si>
  <si>
    <t>Equity</t>
  </si>
  <si>
    <t>TOTAL ASSETS</t>
  </si>
  <si>
    <t>EQUITY AND LIABILITIES</t>
  </si>
  <si>
    <t>NON-CURRENT LIABILITIES</t>
  </si>
  <si>
    <t>Inventories</t>
  </si>
  <si>
    <t>Trade and Other Receivables</t>
  </si>
  <si>
    <t>TOTAL EQUITY</t>
  </si>
  <si>
    <t>TOTAL EQUITY AND LIABILITIES</t>
  </si>
  <si>
    <t>Attributable to Equity Holders of the Parent</t>
  </si>
  <si>
    <t>Non - Distributable</t>
  </si>
  <si>
    <t>TOTAL LIABILITIES</t>
  </si>
  <si>
    <t>Net cash used in investing activities</t>
  </si>
  <si>
    <t>CASH AND CASH EQUIVALENTS AT BEGINNING OF PERIOD</t>
  </si>
  <si>
    <t>Investment Properties</t>
  </si>
  <si>
    <t>UNAUDITED CONDENSED CONSOLIDATED BALANCE SHEET</t>
  </si>
  <si>
    <t>UNAUDITED CONDENSED CONSOLIDATED INCOME STATEMENTS</t>
  </si>
  <si>
    <t>UNAUDITED CONDENSED CONSOLIDATED STATEMENT OF CHANGES IN EQUITY</t>
  </si>
  <si>
    <t xml:space="preserve">   </t>
  </si>
  <si>
    <t>Equity Holders of The Parent</t>
  </si>
  <si>
    <t>Minority Interest</t>
  </si>
  <si>
    <t>Profit Before Taxation</t>
  </si>
  <si>
    <t>Net Assets Per Share (RM)</t>
  </si>
  <si>
    <t xml:space="preserve">Equity Attributable To Equity Holders </t>
  </si>
  <si>
    <t>Profit from Operations</t>
  </si>
  <si>
    <t>Net change in Current Assets</t>
  </si>
  <si>
    <t>Expenditure</t>
  </si>
  <si>
    <t>UNAUDITED CONDENSED CONSOLIDATED CASH FLOW STATEMENT</t>
  </si>
  <si>
    <t>Net Taxes Paid</t>
  </si>
  <si>
    <t>Bank Overdraft</t>
  </si>
  <si>
    <t>2008</t>
  </si>
  <si>
    <t>Balance at 1 January 2008</t>
  </si>
  <si>
    <t>Less: Bank Overdraft</t>
  </si>
  <si>
    <t>Investments in Associates</t>
  </si>
  <si>
    <t>Deposits with Financial Institutions</t>
  </si>
  <si>
    <t>of The Company</t>
  </si>
  <si>
    <t>Deferred Tax Liabilities</t>
  </si>
  <si>
    <t>Trade and Other Payables</t>
  </si>
  <si>
    <t>Profit For The Period</t>
  </si>
  <si>
    <t>NET CHANGE IN CASH AND CASH EQUIVALENTS</t>
  </si>
  <si>
    <t>2009</t>
  </si>
  <si>
    <t>Balance at 1 January 2009</t>
  </si>
  <si>
    <t>Tax Recoverable</t>
  </si>
  <si>
    <t>Prepaid Land Lease Payments</t>
  </si>
  <si>
    <t>Deferred Tax Assets</t>
  </si>
  <si>
    <t>FOR THE SECOND QUARTER ENDED 30 JUNE 2009</t>
  </si>
  <si>
    <t>6 Months</t>
  </si>
  <si>
    <t>30/6/2009</t>
  </si>
  <si>
    <t>AS AT 30 JUNE 2009</t>
  </si>
  <si>
    <t>-</t>
  </si>
  <si>
    <t>FOR THE 6 MONTHS ENDED 30 JUNE 2009</t>
  </si>
  <si>
    <t xml:space="preserve">For The 6 Months Period   </t>
  </si>
  <si>
    <t>Ended 30 June 2009</t>
  </si>
  <si>
    <t>Dividend 2007</t>
  </si>
  <si>
    <t>Dividend 2008</t>
  </si>
  <si>
    <t>As at 30 June 2009</t>
  </si>
  <si>
    <t>Ended 30 June 2008</t>
  </si>
  <si>
    <t>As at 30 June 2008</t>
  </si>
  <si>
    <t>CASH FLOWS FROM FINANCING ACTIVITIES</t>
  </si>
  <si>
    <t>Dividend paid</t>
  </si>
  <si>
    <t>Net cash used in financing activities</t>
  </si>
  <si>
    <t>30 June</t>
  </si>
  <si>
    <t>Interest Expenses</t>
  </si>
  <si>
    <t>Share of Profit</t>
  </si>
  <si>
    <t>31/12/2008</t>
  </si>
</sst>
</file>

<file path=xl/styles.xml><?xml version="1.0" encoding="utf-8"?>
<styleSheet xmlns="http://schemas.openxmlformats.org/spreadsheetml/2006/main">
  <numFmts count="29">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 numFmtId="179" formatCode="_(* #,##0.0_);_(* \(#,##0.0\);_(* &quot;-&quot;??_);_(@_)"/>
    <numFmt numFmtId="180" formatCode="_(* #,##0_);_(* \(#,##0\);_(* &quot;-&quot;??_);_(@_)"/>
    <numFmt numFmtId="181" formatCode="_(* #,##0.0_);_(* \(#,##0.0\);_(* &quot;-&quot;_);_(@_)"/>
    <numFmt numFmtId="182" formatCode="0.0%"/>
    <numFmt numFmtId="183" formatCode="0.000"/>
    <numFmt numFmtId="184" formatCode="_(* #,##0.00_);_(* \(#,##0.00\);_(* &quot;-&quot;_);_(@_)"/>
  </numFmts>
  <fonts count="29">
    <font>
      <sz val="10"/>
      <name val="Arial"/>
      <family val="0"/>
    </font>
    <font>
      <sz val="12"/>
      <name val="Arial"/>
      <family val="2"/>
    </font>
    <font>
      <b/>
      <sz val="12"/>
      <name val="Arial"/>
      <family val="2"/>
    </font>
    <font>
      <b/>
      <sz val="14"/>
      <name val="Arial"/>
      <family val="2"/>
    </font>
    <font>
      <sz val="14"/>
      <name val="Arial"/>
      <family val="2"/>
    </font>
    <font>
      <sz val="9"/>
      <color indexed="10"/>
      <name val="Arial"/>
      <family val="2"/>
    </font>
    <font>
      <u val="single"/>
      <sz val="14"/>
      <name val="Arial"/>
      <family val="2"/>
    </font>
    <font>
      <sz val="8"/>
      <name val="Arial"/>
      <family val="2"/>
    </font>
    <font>
      <sz val="8"/>
      <color indexed="10"/>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4"/>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85">
    <xf numFmtId="0" fontId="0" fillId="0" borderId="0" xfId="0" applyAlignment="1">
      <alignment/>
    </xf>
    <xf numFmtId="0" fontId="1" fillId="0" borderId="0" xfId="0" applyFont="1" applyAlignment="1">
      <alignment/>
    </xf>
    <xf numFmtId="41" fontId="1" fillId="0" borderId="0" xfId="43" applyFont="1" applyAlignment="1">
      <alignment horizontal="right"/>
    </xf>
    <xf numFmtId="41" fontId="1" fillId="0" borderId="10" xfId="43" applyFont="1" applyBorder="1" applyAlignment="1">
      <alignment horizontal="right"/>
    </xf>
    <xf numFmtId="0" fontId="2" fillId="0" borderId="0" xfId="0" applyFont="1" applyAlignment="1">
      <alignment/>
    </xf>
    <xf numFmtId="41" fontId="2" fillId="0" borderId="0" xfId="43" applyFont="1" applyAlignment="1">
      <alignment horizontal="right"/>
    </xf>
    <xf numFmtId="41" fontId="2" fillId="0" borderId="0" xfId="43" applyFont="1" applyAlignment="1" quotePrefix="1">
      <alignment horizontal="right"/>
    </xf>
    <xf numFmtId="0" fontId="0" fillId="0" borderId="0" xfId="0" applyFont="1" applyAlignment="1">
      <alignment/>
    </xf>
    <xf numFmtId="41" fontId="1" fillId="0" borderId="0" xfId="43" applyFont="1" applyAlignment="1">
      <alignment/>
    </xf>
    <xf numFmtId="41" fontId="1" fillId="0" borderId="0" xfId="43" applyFont="1" applyBorder="1" applyAlignment="1">
      <alignment horizontal="right"/>
    </xf>
    <xf numFmtId="41" fontId="1" fillId="0" borderId="11" xfId="43" applyFont="1" applyBorder="1" applyAlignment="1">
      <alignment horizontal="right"/>
    </xf>
    <xf numFmtId="0" fontId="0" fillId="0" borderId="0" xfId="0" applyAlignment="1">
      <alignment horizontal="right"/>
    </xf>
    <xf numFmtId="0" fontId="4" fillId="0" borderId="0" xfId="0" applyFont="1" applyAlignment="1">
      <alignment/>
    </xf>
    <xf numFmtId="0" fontId="2" fillId="0" borderId="0" xfId="0" applyFont="1" applyAlignment="1">
      <alignment horizontal="right"/>
    </xf>
    <xf numFmtId="0" fontId="1" fillId="0" borderId="0" xfId="0" applyFont="1" applyAlignment="1">
      <alignment horizontal="right"/>
    </xf>
    <xf numFmtId="41" fontId="1" fillId="0" borderId="12" xfId="43" applyFont="1" applyBorder="1" applyAlignment="1">
      <alignment horizontal="right"/>
    </xf>
    <xf numFmtId="14" fontId="2" fillId="0" borderId="0" xfId="0" applyNumberFormat="1" applyFont="1" applyAlignment="1">
      <alignment horizontal="right"/>
    </xf>
    <xf numFmtId="41" fontId="1" fillId="0" borderId="13" xfId="43" applyFont="1" applyBorder="1" applyAlignment="1">
      <alignment horizontal="right"/>
    </xf>
    <xf numFmtId="41" fontId="5" fillId="0" borderId="0" xfId="43" applyFont="1" applyAlignment="1">
      <alignment horizontal="right"/>
    </xf>
    <xf numFmtId="0" fontId="3" fillId="0" borderId="0" xfId="0" applyFont="1" applyAlignment="1">
      <alignment horizontal="center"/>
    </xf>
    <xf numFmtId="0" fontId="3" fillId="0" borderId="0" xfId="0" applyFont="1" applyAlignment="1">
      <alignment/>
    </xf>
    <xf numFmtId="41" fontId="3" fillId="0" borderId="0" xfId="43" applyFont="1" applyAlignment="1">
      <alignment horizontal="right"/>
    </xf>
    <xf numFmtId="41" fontId="3" fillId="0" borderId="0" xfId="43" applyFont="1" applyBorder="1" applyAlignment="1">
      <alignment horizontal="center"/>
    </xf>
    <xf numFmtId="41" fontId="3" fillId="0" borderId="0" xfId="43" applyFont="1" applyBorder="1" applyAlignment="1">
      <alignment horizontal="right"/>
    </xf>
    <xf numFmtId="41" fontId="4" fillId="0" borderId="0" xfId="43" applyFont="1" applyAlignment="1">
      <alignment horizontal="right"/>
    </xf>
    <xf numFmtId="0" fontId="6" fillId="0" borderId="0" xfId="0" applyFont="1" applyAlignment="1">
      <alignment/>
    </xf>
    <xf numFmtId="41" fontId="4" fillId="0" borderId="10" xfId="43" applyFont="1" applyBorder="1" applyAlignment="1">
      <alignment horizontal="right"/>
    </xf>
    <xf numFmtId="41" fontId="4" fillId="0" borderId="0" xfId="43" applyFont="1" applyBorder="1" applyAlignment="1">
      <alignment horizontal="right"/>
    </xf>
    <xf numFmtId="15" fontId="4" fillId="0" borderId="0" xfId="0" applyNumberFormat="1" applyFont="1" applyAlignment="1">
      <alignment/>
    </xf>
    <xf numFmtId="41" fontId="4" fillId="0" borderId="14" xfId="43" applyFont="1" applyBorder="1" applyAlignment="1">
      <alignment horizontal="right"/>
    </xf>
    <xf numFmtId="0" fontId="7" fillId="0" borderId="0" xfId="0" applyFont="1" applyAlignment="1">
      <alignment/>
    </xf>
    <xf numFmtId="41" fontId="7" fillId="0" borderId="0" xfId="0" applyNumberFormat="1" applyFont="1" applyAlignment="1">
      <alignment/>
    </xf>
    <xf numFmtId="0" fontId="8" fillId="0" borderId="0" xfId="0" applyFont="1" applyAlignment="1">
      <alignment/>
    </xf>
    <xf numFmtId="41" fontId="3" fillId="0" borderId="0" xfId="43" applyFont="1" applyAlignment="1">
      <alignment horizontal="center"/>
    </xf>
    <xf numFmtId="181" fontId="1" fillId="0" borderId="14" xfId="43" applyNumberFormat="1" applyFont="1" applyBorder="1" applyAlignment="1">
      <alignment horizontal="right"/>
    </xf>
    <xf numFmtId="41" fontId="1" fillId="0" borderId="0" xfId="0" applyNumberFormat="1" applyFont="1" applyAlignment="1">
      <alignment/>
    </xf>
    <xf numFmtId="41" fontId="9" fillId="0" borderId="0" xfId="43" applyFont="1" applyAlignment="1" quotePrefix="1">
      <alignment horizontal="right"/>
    </xf>
    <xf numFmtId="41" fontId="9" fillId="0" borderId="0" xfId="43" applyFont="1" applyAlignment="1">
      <alignment horizontal="right"/>
    </xf>
    <xf numFmtId="41" fontId="0" fillId="0" borderId="0" xfId="0" applyNumberFormat="1" applyAlignment="1">
      <alignment/>
    </xf>
    <xf numFmtId="41" fontId="2" fillId="0" borderId="0" xfId="43" applyFont="1" applyFill="1" applyAlignment="1">
      <alignment horizontal="right"/>
    </xf>
    <xf numFmtId="9" fontId="1" fillId="0" borderId="0" xfId="57" applyFont="1" applyAlignment="1">
      <alignment/>
    </xf>
    <xf numFmtId="41" fontId="4" fillId="0" borderId="0" xfId="0" applyNumberFormat="1" applyFont="1" applyAlignment="1">
      <alignment/>
    </xf>
    <xf numFmtId="0" fontId="4" fillId="0" borderId="0" xfId="0" applyFont="1" applyBorder="1" applyAlignment="1">
      <alignment/>
    </xf>
    <xf numFmtId="0" fontId="3" fillId="0" borderId="0" xfId="0" applyFont="1" applyBorder="1" applyAlignment="1">
      <alignment horizontal="center"/>
    </xf>
    <xf numFmtId="0" fontId="1" fillId="0" borderId="0" xfId="0" applyFont="1" applyBorder="1" applyAlignment="1">
      <alignment/>
    </xf>
    <xf numFmtId="0" fontId="4" fillId="0" borderId="0" xfId="0" applyFont="1" applyFill="1" applyAlignment="1">
      <alignment/>
    </xf>
    <xf numFmtId="41" fontId="4" fillId="0" borderId="0" xfId="43" applyFont="1" applyFill="1" applyAlignment="1">
      <alignment horizontal="right"/>
    </xf>
    <xf numFmtId="41" fontId="4" fillId="0" borderId="0" xfId="0" applyNumberFormat="1" applyFont="1" applyFill="1" applyAlignment="1">
      <alignment/>
    </xf>
    <xf numFmtId="41" fontId="4" fillId="0" borderId="10" xfId="43" applyFont="1" applyFill="1" applyBorder="1" applyAlignment="1">
      <alignment horizontal="right"/>
    </xf>
    <xf numFmtId="0" fontId="4" fillId="0" borderId="0" xfId="0" applyFont="1" applyFill="1" applyBorder="1" applyAlignment="1">
      <alignment/>
    </xf>
    <xf numFmtId="41" fontId="4" fillId="0" borderId="0" xfId="43" applyFont="1" applyFill="1" applyBorder="1" applyAlignment="1">
      <alignment horizontal="right"/>
    </xf>
    <xf numFmtId="15" fontId="4" fillId="0" borderId="0" xfId="0" applyNumberFormat="1" applyFont="1" applyFill="1" applyAlignment="1">
      <alignment/>
    </xf>
    <xf numFmtId="41" fontId="4" fillId="0" borderId="14" xfId="43" applyFont="1" applyFill="1" applyBorder="1" applyAlignment="1">
      <alignment horizontal="right"/>
    </xf>
    <xf numFmtId="0" fontId="6" fillId="0" borderId="0" xfId="0" applyFont="1" applyFill="1" applyAlignment="1">
      <alignment/>
    </xf>
    <xf numFmtId="41" fontId="1" fillId="0" borderId="0" xfId="43" applyFont="1" applyFill="1" applyAlignment="1">
      <alignment horizontal="right"/>
    </xf>
    <xf numFmtId="41" fontId="1" fillId="0" borderId="12" xfId="0" applyNumberFormat="1" applyFont="1" applyFill="1" applyBorder="1" applyAlignment="1">
      <alignment/>
    </xf>
    <xf numFmtId="0" fontId="1" fillId="0" borderId="0" xfId="0" applyFont="1" applyFill="1" applyAlignment="1">
      <alignment/>
    </xf>
    <xf numFmtId="41" fontId="1" fillId="0" borderId="0" xfId="0" applyNumberFormat="1" applyFont="1" applyFill="1" applyBorder="1" applyAlignment="1">
      <alignment/>
    </xf>
    <xf numFmtId="41" fontId="1" fillId="0" borderId="15" xfId="43" applyFont="1" applyFill="1" applyBorder="1" applyAlignment="1">
      <alignment horizontal="right"/>
    </xf>
    <xf numFmtId="41" fontId="1" fillId="0" borderId="16" xfId="43" applyFont="1" applyFill="1" applyBorder="1" applyAlignment="1">
      <alignment horizontal="right"/>
    </xf>
    <xf numFmtId="41" fontId="1" fillId="0" borderId="17" xfId="43" applyFont="1" applyFill="1" applyBorder="1" applyAlignment="1">
      <alignment horizontal="right"/>
    </xf>
    <xf numFmtId="37" fontId="1" fillId="0" borderId="0" xfId="0" applyNumberFormat="1" applyFont="1" applyFill="1" applyBorder="1" applyAlignment="1">
      <alignment/>
    </xf>
    <xf numFmtId="41" fontId="1" fillId="0" borderId="14" xfId="0" applyNumberFormat="1" applyFont="1" applyFill="1" applyBorder="1" applyAlignment="1">
      <alignment/>
    </xf>
    <xf numFmtId="41" fontId="1" fillId="0" borderId="10" xfId="43" applyFont="1" applyFill="1" applyBorder="1" applyAlignment="1">
      <alignment horizontal="right"/>
    </xf>
    <xf numFmtId="41" fontId="1" fillId="0" borderId="0" xfId="43" applyFont="1" applyFill="1" applyBorder="1" applyAlignment="1">
      <alignment horizontal="right"/>
    </xf>
    <xf numFmtId="41" fontId="1" fillId="0" borderId="14" xfId="43" applyFont="1" applyFill="1" applyBorder="1" applyAlignment="1">
      <alignment horizontal="right"/>
    </xf>
    <xf numFmtId="41" fontId="1" fillId="0" borderId="0" xfId="0" applyNumberFormat="1" applyFont="1" applyFill="1" applyAlignment="1">
      <alignment/>
    </xf>
    <xf numFmtId="43" fontId="1" fillId="0" borderId="14" xfId="0" applyNumberFormat="1" applyFont="1" applyFill="1" applyBorder="1" applyAlignment="1">
      <alignment/>
    </xf>
    <xf numFmtId="0" fontId="1" fillId="0" borderId="0" xfId="0" applyFont="1" applyBorder="1" applyAlignment="1">
      <alignment horizontal="center"/>
    </xf>
    <xf numFmtId="180" fontId="1" fillId="0" borderId="0" xfId="42" applyNumberFormat="1" applyFont="1" applyBorder="1" applyAlignment="1">
      <alignment/>
    </xf>
    <xf numFmtId="41" fontId="1" fillId="0" borderId="10" xfId="43" applyNumberFormat="1" applyFont="1" applyFill="1" applyBorder="1" applyAlignment="1">
      <alignment horizontal="right"/>
    </xf>
    <xf numFmtId="41" fontId="0" fillId="0" borderId="0" xfId="43" applyAlignment="1">
      <alignment horizontal="right"/>
    </xf>
    <xf numFmtId="9" fontId="0" fillId="0" borderId="0" xfId="57" applyAlignment="1">
      <alignment/>
    </xf>
    <xf numFmtId="10" fontId="0" fillId="0" borderId="0" xfId="57" applyNumberFormat="1" applyAlignment="1">
      <alignment/>
    </xf>
    <xf numFmtId="41" fontId="0" fillId="0" borderId="0" xfId="57" applyNumberFormat="1" applyAlignment="1">
      <alignment/>
    </xf>
    <xf numFmtId="41" fontId="0" fillId="0" borderId="0" xfId="43" applyAlignment="1">
      <alignment horizontal="center"/>
    </xf>
    <xf numFmtId="41" fontId="1" fillId="0" borderId="0" xfId="0" applyNumberFormat="1" applyFont="1" applyBorder="1" applyAlignment="1">
      <alignment/>
    </xf>
    <xf numFmtId="41" fontId="1" fillId="0" borderId="14" xfId="43" applyNumberFormat="1" applyFont="1" applyFill="1" applyBorder="1" applyAlignment="1">
      <alignment horizontal="right"/>
    </xf>
    <xf numFmtId="41" fontId="4" fillId="0" borderId="0" xfId="43" applyNumberFormat="1" applyFont="1" applyFill="1" applyBorder="1" applyAlignment="1">
      <alignment horizontal="right"/>
    </xf>
    <xf numFmtId="41" fontId="4" fillId="0" borderId="0" xfId="0" applyNumberFormat="1" applyFont="1" applyFill="1" applyBorder="1" applyAlignment="1">
      <alignment/>
    </xf>
    <xf numFmtId="181" fontId="1" fillId="0" borderId="0" xfId="43" applyNumberFormat="1" applyFont="1" applyBorder="1" applyAlignment="1">
      <alignment horizontal="right"/>
    </xf>
    <xf numFmtId="180" fontId="1" fillId="0" borderId="12" xfId="42" applyNumberFormat="1" applyFont="1" applyFill="1" applyBorder="1" applyAlignment="1">
      <alignment/>
    </xf>
    <xf numFmtId="0" fontId="3" fillId="0" borderId="0" xfId="0" applyFont="1" applyAlignment="1">
      <alignment horizontal="center"/>
    </xf>
    <xf numFmtId="41" fontId="3" fillId="0" borderId="0" xfId="43" applyFont="1" applyBorder="1" applyAlignment="1">
      <alignment horizontal="center"/>
    </xf>
    <xf numFmtId="0" fontId="3" fillId="0" borderId="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55</xdr:row>
      <xdr:rowOff>28575</xdr:rowOff>
    </xdr:from>
    <xdr:to>
      <xdr:col>8</xdr:col>
      <xdr:colOff>47625</xdr:colOff>
      <xdr:row>57</xdr:row>
      <xdr:rowOff>123825</xdr:rowOff>
    </xdr:to>
    <xdr:sp>
      <xdr:nvSpPr>
        <xdr:cNvPr id="1" name="Text Box 1"/>
        <xdr:cNvSpPr txBox="1">
          <a:spLocks noChangeArrowheads="1"/>
        </xdr:cNvSpPr>
      </xdr:nvSpPr>
      <xdr:spPr>
        <a:xfrm>
          <a:off x="19050" y="10515600"/>
          <a:ext cx="6858000" cy="4762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Income Statement should be read in conjunction with the Audited Financial Statements for the year ended 31 December 2008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63</xdr:row>
      <xdr:rowOff>190500</xdr:rowOff>
    </xdr:from>
    <xdr:to>
      <xdr:col>6</xdr:col>
      <xdr:colOff>0</xdr:colOff>
      <xdr:row>66</xdr:row>
      <xdr:rowOff>161925</xdr:rowOff>
    </xdr:to>
    <xdr:sp>
      <xdr:nvSpPr>
        <xdr:cNvPr id="1" name="Text Box 1"/>
        <xdr:cNvSpPr txBox="1">
          <a:spLocks noChangeArrowheads="1"/>
        </xdr:cNvSpPr>
      </xdr:nvSpPr>
      <xdr:spPr>
        <a:xfrm>
          <a:off x="152400" y="10648950"/>
          <a:ext cx="6276975" cy="552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Balance Sheet should be read in conjunction with the Audited Financial Statements for the year ended 31 December 2008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18</xdr:col>
      <xdr:colOff>19050</xdr:colOff>
      <xdr:row>8</xdr:row>
      <xdr:rowOff>0</xdr:rowOff>
    </xdr:to>
    <xdr:sp>
      <xdr:nvSpPr>
        <xdr:cNvPr id="1" name="Line 1"/>
        <xdr:cNvSpPr>
          <a:spLocks/>
        </xdr:cNvSpPr>
      </xdr:nvSpPr>
      <xdr:spPr>
        <a:xfrm flipH="1">
          <a:off x="2562225" y="1695450"/>
          <a:ext cx="8029575" cy="0"/>
        </a:xfrm>
        <a:prstGeom prst="line">
          <a:avLst/>
        </a:prstGeom>
        <a:noFill/>
        <a:ln w="12700"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13</xdr:col>
      <xdr:colOff>781050</xdr:colOff>
      <xdr:row>9</xdr:row>
      <xdr:rowOff>0</xdr:rowOff>
    </xdr:to>
    <xdr:sp>
      <xdr:nvSpPr>
        <xdr:cNvPr id="2" name="Line 2"/>
        <xdr:cNvSpPr>
          <a:spLocks/>
        </xdr:cNvSpPr>
      </xdr:nvSpPr>
      <xdr:spPr>
        <a:xfrm flipH="1">
          <a:off x="2562225" y="1924050"/>
          <a:ext cx="5591175" cy="0"/>
        </a:xfrm>
        <a:prstGeom prst="line">
          <a:avLst/>
        </a:prstGeom>
        <a:noFill/>
        <a:ln w="12700"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771525</xdr:colOff>
      <xdr:row>9</xdr:row>
      <xdr:rowOff>0</xdr:rowOff>
    </xdr:from>
    <xdr:to>
      <xdr:col>17</xdr:col>
      <xdr:colOff>0</xdr:colOff>
      <xdr:row>9</xdr:row>
      <xdr:rowOff>0</xdr:rowOff>
    </xdr:to>
    <xdr:sp>
      <xdr:nvSpPr>
        <xdr:cNvPr id="3" name="Line 3"/>
        <xdr:cNvSpPr>
          <a:spLocks/>
        </xdr:cNvSpPr>
      </xdr:nvSpPr>
      <xdr:spPr>
        <a:xfrm>
          <a:off x="8143875" y="1924050"/>
          <a:ext cx="1381125" cy="0"/>
        </a:xfrm>
        <a:prstGeom prst="line">
          <a:avLst/>
        </a:prstGeom>
        <a:noFill/>
        <a:ln w="12700"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44</xdr:row>
      <xdr:rowOff>171450</xdr:rowOff>
    </xdr:from>
    <xdr:to>
      <xdr:col>22</xdr:col>
      <xdr:colOff>0</xdr:colOff>
      <xdr:row>48</xdr:row>
      <xdr:rowOff>47625</xdr:rowOff>
    </xdr:to>
    <xdr:sp>
      <xdr:nvSpPr>
        <xdr:cNvPr id="4" name="Text Box 4"/>
        <xdr:cNvSpPr txBox="1">
          <a:spLocks noChangeArrowheads="1"/>
        </xdr:cNvSpPr>
      </xdr:nvSpPr>
      <xdr:spPr>
        <a:xfrm>
          <a:off x="0" y="8953500"/>
          <a:ext cx="12401550" cy="781050"/>
        </a:xfrm>
        <a:prstGeom prst="rect">
          <a:avLst/>
        </a:prstGeom>
        <a:solidFill>
          <a:srgbClr val="FFFFFF"/>
        </a:solidFill>
        <a:ln w="9525" cmpd="sng">
          <a:noFill/>
        </a:ln>
      </xdr:spPr>
      <xdr:txBody>
        <a:bodyPr vertOverflow="clip" wrap="square" lIns="36576" tIns="27432" rIns="36576" bIns="0"/>
        <a:p>
          <a:pPr algn="just">
            <a:defRPr/>
          </a:pPr>
          <a:r>
            <a:rPr lang="en-US" cap="none" sz="1400" b="0" i="0" u="none" baseline="0">
              <a:solidFill>
                <a:srgbClr val="000000"/>
              </a:solidFill>
              <a:latin typeface="Arial"/>
              <a:ea typeface="Arial"/>
              <a:cs typeface="Arial"/>
            </a:rPr>
            <a:t>(The Condensed Consolidated Statement of Changes in Equity should be read in conjunction with the Audited Financial Statements for the year ended 31 December 2008 and the accompanying explanatory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190500</xdr:rowOff>
    </xdr:from>
    <xdr:to>
      <xdr:col>7</xdr:col>
      <xdr:colOff>28575</xdr:colOff>
      <xdr:row>55</xdr:row>
      <xdr:rowOff>38100</xdr:rowOff>
    </xdr:to>
    <xdr:sp>
      <xdr:nvSpPr>
        <xdr:cNvPr id="1" name="Text Box 1"/>
        <xdr:cNvSpPr txBox="1">
          <a:spLocks noChangeArrowheads="1"/>
        </xdr:cNvSpPr>
      </xdr:nvSpPr>
      <xdr:spPr>
        <a:xfrm>
          <a:off x="95250" y="10248900"/>
          <a:ext cx="6410325" cy="552450"/>
        </a:xfrm>
        <a:prstGeom prst="rect">
          <a:avLst/>
        </a:prstGeom>
        <a:solidFill>
          <a:srgbClr val="FFFFFF"/>
        </a:solidFill>
        <a:ln w="9525" cmpd="sng">
          <a:noFill/>
        </a:ln>
      </xdr:spPr>
      <xdr:txBody>
        <a:bodyPr vertOverflow="clip" wrap="square" lIns="27432" tIns="18288"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2008 and the accompanying explanatory notes attached to the interim financial statements).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5:K69"/>
  <sheetViews>
    <sheetView tabSelected="1" zoomScalePageLayoutView="0" workbookViewId="0" topLeftCell="A13">
      <selection activeCell="J16" sqref="J16"/>
    </sheetView>
  </sheetViews>
  <sheetFormatPr defaultColWidth="9.140625" defaultRowHeight="12.75"/>
  <cols>
    <col min="1" max="1" width="38.140625" style="0" customWidth="1"/>
    <col min="2" max="2" width="12.140625" style="71" customWidth="1"/>
    <col min="3" max="3" width="0.9921875" style="71" customWidth="1"/>
    <col min="4" max="4" width="15.421875" style="71" customWidth="1"/>
    <col min="5" max="5" width="0.9921875" style="71" customWidth="1"/>
    <col min="6" max="6" width="16.8515625" style="71" customWidth="1"/>
    <col min="7" max="7" width="0.9921875" style="71" customWidth="1"/>
    <col min="8" max="8" width="16.8515625" style="71" customWidth="1"/>
  </cols>
  <sheetData>
    <row r="5" ht="12.75">
      <c r="A5" s="71"/>
    </row>
    <row r="6" ht="12.75">
      <c r="A6" s="71"/>
    </row>
    <row r="7" ht="12.75">
      <c r="A7" s="71"/>
    </row>
    <row r="8" ht="12.75">
      <c r="A8" s="71"/>
    </row>
    <row r="9" ht="12.75">
      <c r="A9" s="71"/>
    </row>
    <row r="10" spans="1:8" ht="15.75">
      <c r="A10" s="4"/>
      <c r="B10" s="5"/>
      <c r="C10" s="5"/>
      <c r="D10" s="5"/>
      <c r="E10" s="5"/>
      <c r="F10" s="5"/>
      <c r="G10" s="5"/>
      <c r="H10" s="5"/>
    </row>
    <row r="11" spans="1:8" ht="18">
      <c r="A11" s="82" t="s">
        <v>66</v>
      </c>
      <c r="B11" s="82"/>
      <c r="C11" s="82"/>
      <c r="D11" s="82"/>
      <c r="E11" s="82"/>
      <c r="F11" s="82"/>
      <c r="G11" s="82"/>
      <c r="H11" s="82"/>
    </row>
    <row r="12" spans="1:8" ht="18">
      <c r="A12" s="82" t="s">
        <v>95</v>
      </c>
      <c r="B12" s="82"/>
      <c r="C12" s="82"/>
      <c r="D12" s="82"/>
      <c r="E12" s="82"/>
      <c r="F12" s="82"/>
      <c r="G12" s="82"/>
      <c r="H12" s="82"/>
    </row>
    <row r="13" spans="1:8" ht="18">
      <c r="A13" s="19"/>
      <c r="B13" s="19"/>
      <c r="C13" s="19"/>
      <c r="D13" s="19"/>
      <c r="E13" s="19"/>
      <c r="F13" s="19"/>
      <c r="G13" s="19"/>
      <c r="H13" s="19"/>
    </row>
    <row r="14" spans="1:8" ht="15">
      <c r="A14" s="1"/>
      <c r="B14" s="2"/>
      <c r="C14" s="2"/>
      <c r="D14" s="2"/>
      <c r="E14" s="2"/>
      <c r="F14" s="2"/>
      <c r="G14" s="2"/>
      <c r="H14" s="2"/>
    </row>
    <row r="15" spans="1:8" ht="15.75">
      <c r="A15" s="1"/>
      <c r="B15" s="36" t="s">
        <v>90</v>
      </c>
      <c r="C15" s="37"/>
      <c r="D15" s="36" t="s">
        <v>80</v>
      </c>
      <c r="E15" s="37"/>
      <c r="F15" s="36" t="str">
        <f>+B15</f>
        <v>2009</v>
      </c>
      <c r="G15" s="37"/>
      <c r="H15" s="36" t="str">
        <f>+D15</f>
        <v>2008</v>
      </c>
    </row>
    <row r="16" spans="1:8" ht="15.75">
      <c r="A16" s="1"/>
      <c r="B16" s="37" t="s">
        <v>1</v>
      </c>
      <c r="C16" s="37"/>
      <c r="D16" s="37" t="s">
        <v>1</v>
      </c>
      <c r="E16" s="37"/>
      <c r="F16" s="37" t="s">
        <v>96</v>
      </c>
      <c r="G16" s="37"/>
      <c r="H16" s="37" t="str">
        <f>+F16</f>
        <v>6 Months</v>
      </c>
    </row>
    <row r="17" spans="1:8" ht="15.75">
      <c r="A17" s="1"/>
      <c r="B17" s="37" t="s">
        <v>25</v>
      </c>
      <c r="C17" s="37"/>
      <c r="D17" s="37" t="s">
        <v>25</v>
      </c>
      <c r="E17" s="37"/>
      <c r="F17" s="37" t="s">
        <v>39</v>
      </c>
      <c r="G17" s="37"/>
      <c r="H17" s="37" t="s">
        <v>39</v>
      </c>
    </row>
    <row r="18" spans="1:8" ht="15.75">
      <c r="A18" s="1"/>
      <c r="B18" s="36" t="s">
        <v>111</v>
      </c>
      <c r="C18" s="36"/>
      <c r="D18" s="36" t="str">
        <f>+B18</f>
        <v>30 June</v>
      </c>
      <c r="E18" s="36"/>
      <c r="F18" s="36" t="str">
        <f>B18</f>
        <v>30 June</v>
      </c>
      <c r="G18" s="36"/>
      <c r="H18" s="36" t="str">
        <f>D18</f>
        <v>30 June</v>
      </c>
    </row>
    <row r="19" spans="1:8" ht="15.75">
      <c r="A19" s="1"/>
      <c r="B19" s="37" t="s">
        <v>2</v>
      </c>
      <c r="C19" s="37"/>
      <c r="D19" s="37" t="s">
        <v>2</v>
      </c>
      <c r="E19" s="37"/>
      <c r="F19" s="37" t="s">
        <v>2</v>
      </c>
      <c r="G19" s="37"/>
      <c r="H19" s="37" t="s">
        <v>2</v>
      </c>
    </row>
    <row r="20" spans="1:8" ht="15.75">
      <c r="A20" s="1"/>
      <c r="B20" s="2"/>
      <c r="C20" s="2"/>
      <c r="D20" s="5"/>
      <c r="E20" s="2"/>
      <c r="F20" s="2"/>
      <c r="G20" s="2"/>
      <c r="H20" s="5"/>
    </row>
    <row r="21" spans="1:8" ht="15.75">
      <c r="A21" s="1"/>
      <c r="B21" s="2"/>
      <c r="C21" s="2"/>
      <c r="D21" s="5"/>
      <c r="E21" s="2"/>
      <c r="F21" s="2"/>
      <c r="G21" s="2"/>
      <c r="H21" s="5"/>
    </row>
    <row r="22" spans="1:10" ht="15">
      <c r="A22" s="1" t="s">
        <v>0</v>
      </c>
      <c r="B22" s="2">
        <f>+F22-187764</f>
        <v>200752</v>
      </c>
      <c r="C22" s="2"/>
      <c r="D22" s="2">
        <v>229172</v>
      </c>
      <c r="E22" s="2"/>
      <c r="F22" s="2">
        <v>388516</v>
      </c>
      <c r="G22" s="2"/>
      <c r="H22" s="2">
        <v>465699</v>
      </c>
      <c r="I22" s="72"/>
      <c r="J22" s="73"/>
    </row>
    <row r="23" spans="1:8" ht="15">
      <c r="A23" s="1"/>
      <c r="B23" s="2"/>
      <c r="C23" s="2"/>
      <c r="D23" s="2"/>
      <c r="E23" s="2"/>
      <c r="F23" s="2"/>
      <c r="G23" s="2"/>
      <c r="H23" s="2"/>
    </row>
    <row r="24" spans="1:11" ht="15">
      <c r="A24" s="1" t="s">
        <v>76</v>
      </c>
      <c r="B24" s="2">
        <f>+F24+173447</f>
        <v>-169869</v>
      </c>
      <c r="C24" s="2"/>
      <c r="D24" s="2">
        <v>-192471</v>
      </c>
      <c r="E24" s="2"/>
      <c r="F24" s="2">
        <v>-343316</v>
      </c>
      <c r="G24" s="2"/>
      <c r="H24" s="2">
        <v>-386077</v>
      </c>
      <c r="J24" s="73"/>
      <c r="K24" s="38"/>
    </row>
    <row r="25" spans="1:11" ht="15">
      <c r="A25" s="1"/>
      <c r="B25" s="2"/>
      <c r="C25" s="2"/>
      <c r="D25" s="2"/>
      <c r="E25" s="2"/>
      <c r="F25" s="2"/>
      <c r="G25" s="2"/>
      <c r="H25" s="2"/>
      <c r="K25" s="38"/>
    </row>
    <row r="26" spans="1:10" ht="15">
      <c r="A26" s="1" t="s">
        <v>3</v>
      </c>
      <c r="B26" s="2">
        <f>+F26-21326</f>
        <v>6470</v>
      </c>
      <c r="C26" s="9"/>
      <c r="D26" s="2">
        <v>7177</v>
      </c>
      <c r="E26" s="9"/>
      <c r="F26" s="2">
        <v>27796</v>
      </c>
      <c r="G26" s="9"/>
      <c r="H26" s="2">
        <v>13898</v>
      </c>
      <c r="J26" s="74"/>
    </row>
    <row r="27" spans="1:10" ht="15">
      <c r="A27" s="1"/>
      <c r="B27" s="3"/>
      <c r="C27" s="2"/>
      <c r="D27" s="3"/>
      <c r="E27" s="2"/>
      <c r="F27" s="3"/>
      <c r="G27" s="2"/>
      <c r="H27" s="3"/>
      <c r="J27" s="73"/>
    </row>
    <row r="28" spans="1:11" ht="15">
      <c r="A28" s="1" t="s">
        <v>74</v>
      </c>
      <c r="B28" s="2">
        <f>+F28-35643</f>
        <v>37353</v>
      </c>
      <c r="C28" s="2"/>
      <c r="D28" s="2">
        <f>SUM(D22:D26)</f>
        <v>43878</v>
      </c>
      <c r="E28" s="2"/>
      <c r="F28" s="2">
        <f>SUM(F22:F26)</f>
        <v>72996</v>
      </c>
      <c r="G28" s="2"/>
      <c r="H28" s="2">
        <v>93520</v>
      </c>
      <c r="J28" s="74"/>
      <c r="K28" s="38"/>
    </row>
    <row r="29" spans="1:8" ht="15">
      <c r="A29" s="1"/>
      <c r="B29" s="2"/>
      <c r="C29" s="2"/>
      <c r="D29" s="2"/>
      <c r="E29" s="2"/>
      <c r="F29" s="2"/>
      <c r="G29" s="2"/>
      <c r="H29" s="2"/>
    </row>
    <row r="30" spans="1:8" ht="15">
      <c r="A30" s="1" t="s">
        <v>112</v>
      </c>
      <c r="B30" s="2" t="s">
        <v>99</v>
      </c>
      <c r="C30" s="2"/>
      <c r="D30" s="2">
        <v>-2</v>
      </c>
      <c r="E30" s="2"/>
      <c r="F30" s="2" t="s">
        <v>99</v>
      </c>
      <c r="G30" s="2"/>
      <c r="H30" s="2">
        <v>-2</v>
      </c>
    </row>
    <row r="31" spans="1:8" ht="15">
      <c r="A31" s="1"/>
      <c r="B31" s="2"/>
      <c r="C31" s="2"/>
      <c r="D31" s="2"/>
      <c r="E31" s="2"/>
      <c r="F31" s="2"/>
      <c r="G31" s="2"/>
      <c r="H31" s="2"/>
    </row>
    <row r="32" spans="1:10" ht="15">
      <c r="A32" s="1" t="s">
        <v>113</v>
      </c>
      <c r="B32" s="2"/>
      <c r="C32" s="2"/>
      <c r="D32" s="2"/>
      <c r="E32" s="2"/>
      <c r="F32" s="2"/>
      <c r="G32" s="2"/>
      <c r="H32" s="2"/>
      <c r="J32" s="73"/>
    </row>
    <row r="33" spans="1:8" ht="15">
      <c r="A33" s="1" t="s">
        <v>4</v>
      </c>
      <c r="B33" s="2">
        <f>+F33+40</f>
        <v>419</v>
      </c>
      <c r="C33" s="2"/>
      <c r="D33" s="2">
        <v>93</v>
      </c>
      <c r="E33" s="2"/>
      <c r="F33" s="2">
        <v>379</v>
      </c>
      <c r="G33" s="2"/>
      <c r="H33" s="2">
        <v>203</v>
      </c>
    </row>
    <row r="34" spans="1:8" ht="15">
      <c r="A34" s="1"/>
      <c r="B34" s="3"/>
      <c r="C34" s="2"/>
      <c r="D34" s="3"/>
      <c r="E34" s="2"/>
      <c r="F34" s="3"/>
      <c r="G34" s="2"/>
      <c r="H34" s="3"/>
    </row>
    <row r="35" spans="1:10" ht="15">
      <c r="A35" s="1" t="s">
        <v>71</v>
      </c>
      <c r="B35" s="2">
        <f>SUM(B28:B33)</f>
        <v>37772</v>
      </c>
      <c r="C35" s="2"/>
      <c r="D35" s="2">
        <f>SUM(D28:D33)</f>
        <v>43969</v>
      </c>
      <c r="E35" s="2"/>
      <c r="F35" s="2">
        <f>SUM(F28:F33)</f>
        <v>73375</v>
      </c>
      <c r="G35" s="2"/>
      <c r="H35" s="2">
        <v>93721</v>
      </c>
      <c r="J35" s="38"/>
    </row>
    <row r="36" spans="1:8" ht="15">
      <c r="A36" s="1"/>
      <c r="B36" s="2"/>
      <c r="C36" s="2"/>
      <c r="D36" s="2"/>
      <c r="E36" s="2"/>
      <c r="F36" s="2"/>
      <c r="G36" s="2"/>
      <c r="H36" s="2"/>
    </row>
    <row r="37" spans="1:8" ht="15">
      <c r="A37" s="1" t="s">
        <v>6</v>
      </c>
      <c r="B37" s="2">
        <f>+F37+5731</f>
        <v>-8830</v>
      </c>
      <c r="C37" s="2"/>
      <c r="D37" s="2">
        <v>-14537</v>
      </c>
      <c r="E37" s="2"/>
      <c r="F37" s="2">
        <v>-14561</v>
      </c>
      <c r="G37" s="2"/>
      <c r="H37" s="2">
        <v>-30699</v>
      </c>
    </row>
    <row r="38" spans="1:8" ht="15">
      <c r="A38" s="1"/>
      <c r="B38" s="3"/>
      <c r="C38" s="2"/>
      <c r="D38" s="3"/>
      <c r="E38" s="2"/>
      <c r="F38" s="3"/>
      <c r="G38" s="2"/>
      <c r="H38" s="3"/>
    </row>
    <row r="39" spans="1:10" ht="15.75" thickBot="1">
      <c r="A39" s="1" t="s">
        <v>41</v>
      </c>
      <c r="B39" s="17">
        <f>+F39-29872</f>
        <v>28942</v>
      </c>
      <c r="C39" s="2"/>
      <c r="D39" s="17">
        <v>29432</v>
      </c>
      <c r="E39" s="2"/>
      <c r="F39" s="17">
        <f>F35+F37</f>
        <v>58814</v>
      </c>
      <c r="G39" s="2"/>
      <c r="H39" s="17">
        <v>63022</v>
      </c>
      <c r="J39" s="38"/>
    </row>
    <row r="40" spans="1:8" ht="15.75" thickTop="1">
      <c r="A40" s="1"/>
      <c r="B40" s="2"/>
      <c r="C40" s="2"/>
      <c r="D40" s="2"/>
      <c r="E40" s="2"/>
      <c r="F40" s="2"/>
      <c r="G40" s="2"/>
      <c r="H40" s="2"/>
    </row>
    <row r="41" spans="1:8" ht="15">
      <c r="A41" s="1" t="s">
        <v>46</v>
      </c>
      <c r="B41" s="2"/>
      <c r="C41" s="2"/>
      <c r="D41" s="2"/>
      <c r="E41" s="2"/>
      <c r="F41" s="2"/>
      <c r="G41" s="2"/>
      <c r="H41" s="2"/>
    </row>
    <row r="42" spans="1:8" ht="15">
      <c r="A42" s="1" t="s">
        <v>69</v>
      </c>
      <c r="B42" s="2">
        <f>+B44-B43</f>
        <v>28862</v>
      </c>
      <c r="C42" s="2"/>
      <c r="D42" s="2">
        <f>+D44-D43</f>
        <v>29334</v>
      </c>
      <c r="E42" s="2"/>
      <c r="F42" s="2">
        <f>+F44-F43</f>
        <v>58730</v>
      </c>
      <c r="G42" s="2"/>
      <c r="H42" s="2">
        <f>+H44-H43</f>
        <v>62826</v>
      </c>
    </row>
    <row r="43" spans="1:8" ht="15">
      <c r="A43" s="1" t="s">
        <v>70</v>
      </c>
      <c r="B43" s="2">
        <f>F43-4</f>
        <v>80</v>
      </c>
      <c r="C43" s="2"/>
      <c r="D43" s="2">
        <v>98</v>
      </c>
      <c r="E43" s="2"/>
      <c r="F43" s="2">
        <v>84</v>
      </c>
      <c r="G43" s="2"/>
      <c r="H43" s="2">
        <v>196</v>
      </c>
    </row>
    <row r="44" spans="1:8" ht="15.75" thickBot="1">
      <c r="A44" s="1"/>
      <c r="B44" s="17">
        <f>+B39</f>
        <v>28942</v>
      </c>
      <c r="C44" s="2"/>
      <c r="D44" s="17">
        <v>29432</v>
      </c>
      <c r="E44" s="2"/>
      <c r="F44" s="17">
        <f>+F39</f>
        <v>58814</v>
      </c>
      <c r="G44" s="2"/>
      <c r="H44" s="17">
        <v>63022</v>
      </c>
    </row>
    <row r="45" spans="1:8" ht="15.75" thickTop="1">
      <c r="A45" s="1"/>
      <c r="B45" s="2"/>
      <c r="C45" s="2"/>
      <c r="D45" s="2"/>
      <c r="E45" s="2"/>
      <c r="F45" s="2"/>
      <c r="G45" s="2"/>
      <c r="H45" s="2"/>
    </row>
    <row r="46" spans="1:8" ht="15">
      <c r="A46" s="1"/>
      <c r="B46" s="2"/>
      <c r="C46" s="2"/>
      <c r="D46" s="2"/>
      <c r="E46" s="2"/>
      <c r="F46" s="2"/>
      <c r="G46" s="2"/>
      <c r="H46" s="2"/>
    </row>
    <row r="47" spans="1:8" ht="15">
      <c r="A47" s="1" t="s">
        <v>7</v>
      </c>
      <c r="B47" s="2"/>
      <c r="C47" s="2"/>
      <c r="D47" s="2"/>
      <c r="E47" s="2"/>
      <c r="F47" s="2"/>
      <c r="G47" s="2"/>
      <c r="H47" s="2"/>
    </row>
    <row r="48" spans="1:8" ht="15.75" thickBot="1">
      <c r="A48" s="1" t="s">
        <v>8</v>
      </c>
      <c r="B48" s="34">
        <f>+B42/BSHEET!$D39*100</f>
        <v>6.1375472352116835</v>
      </c>
      <c r="C48" s="1"/>
      <c r="D48" s="34">
        <v>6.237918737360528</v>
      </c>
      <c r="E48" s="1"/>
      <c r="F48" s="34">
        <f>+F42/BSHEET!$D39*100</f>
        <v>12.48902186695247</v>
      </c>
      <c r="G48" s="1"/>
      <c r="H48" s="34">
        <v>13.36004236017633</v>
      </c>
    </row>
    <row r="49" spans="1:9" ht="15.75" thickTop="1">
      <c r="A49" s="1"/>
      <c r="B49" s="44"/>
      <c r="C49" s="44"/>
      <c r="D49" s="44"/>
      <c r="E49" s="44"/>
      <c r="F49" s="44"/>
      <c r="G49" s="44"/>
      <c r="H49" s="44"/>
      <c r="I49" s="80"/>
    </row>
    <row r="50" spans="1:8" ht="15">
      <c r="A50" s="1" t="s">
        <v>9</v>
      </c>
      <c r="B50" s="1"/>
      <c r="C50" s="1"/>
      <c r="D50" s="1"/>
      <c r="E50" s="1"/>
      <c r="F50" s="1"/>
      <c r="G50" s="1"/>
      <c r="H50" s="1"/>
    </row>
    <row r="51" spans="1:8" ht="15.75" thickBot="1">
      <c r="A51" s="1" t="s">
        <v>8</v>
      </c>
      <c r="B51" s="34">
        <f>+B48</f>
        <v>6.1375472352116835</v>
      </c>
      <c r="C51" s="1"/>
      <c r="D51" s="34">
        <v>6.237918737360528</v>
      </c>
      <c r="E51" s="1"/>
      <c r="F51" s="34">
        <f>+F48</f>
        <v>12.48902186695247</v>
      </c>
      <c r="G51" s="1"/>
      <c r="H51" s="34">
        <v>13.36004236017633</v>
      </c>
    </row>
    <row r="52" spans="1:8" ht="15.75" thickTop="1">
      <c r="A52" s="1"/>
      <c r="B52" s="1"/>
      <c r="C52" s="1"/>
      <c r="D52" s="1"/>
      <c r="E52" s="1"/>
      <c r="F52" s="1"/>
      <c r="G52" s="1"/>
      <c r="H52" s="1"/>
    </row>
    <row r="53" spans="1:8" ht="15">
      <c r="A53" s="1"/>
      <c r="B53" s="1"/>
      <c r="C53" s="1"/>
      <c r="D53" s="1"/>
      <c r="E53" s="1"/>
      <c r="F53" s="1"/>
      <c r="G53" s="1"/>
      <c r="H53" s="1"/>
    </row>
    <row r="54" spans="1:8" ht="15">
      <c r="A54" s="1"/>
      <c r="B54" s="1"/>
      <c r="C54" s="1"/>
      <c r="D54" s="1"/>
      <c r="E54" s="1"/>
      <c r="F54" s="1"/>
      <c r="G54" s="1"/>
      <c r="H54" s="1"/>
    </row>
    <row r="55" spans="1:8" ht="15">
      <c r="A55" s="1"/>
      <c r="B55" s="1"/>
      <c r="C55" s="1"/>
      <c r="D55" s="1"/>
      <c r="E55" s="1"/>
      <c r="F55" s="40"/>
      <c r="G55" s="1"/>
      <c r="H55" s="1"/>
    </row>
    <row r="56" spans="1:8" ht="15">
      <c r="A56" s="7" t="s">
        <v>68</v>
      </c>
      <c r="B56" s="2"/>
      <c r="C56" s="2"/>
      <c r="D56" s="2"/>
      <c r="E56" s="2"/>
      <c r="F56" s="2"/>
      <c r="G56" s="2"/>
      <c r="H56" s="2"/>
    </row>
    <row r="57" spans="1:8" ht="15">
      <c r="A57" s="1"/>
      <c r="B57" s="2"/>
      <c r="C57" s="2"/>
      <c r="D57" s="2"/>
      <c r="E57" s="2"/>
      <c r="F57" s="2"/>
      <c r="G57" s="2"/>
      <c r="H57" s="2"/>
    </row>
    <row r="69" ht="12.75">
      <c r="D69" s="75"/>
    </row>
  </sheetData>
  <sheetProtection/>
  <mergeCells count="2">
    <mergeCell ref="A11:H11"/>
    <mergeCell ref="A12:H12"/>
  </mergeCells>
  <printOptions horizontalCentered="1"/>
  <pageMargins left="0.7480314960629921" right="0.7480314960629921" top="0.984251968503937" bottom="0.7480314960629921" header="0.5118110236220472" footer="0.5118110236220472"/>
  <pageSetup fitToHeight="1" fitToWidth="1" horizontalDpi="300" verticalDpi="300" orientation="portrait" paperSize="9" scale="86" r:id="rId4"/>
  <headerFooter alignWithMargins="0">
    <oddHeader>&amp;C&amp;"Arial Narrow,Bold"&amp;14NCB HOLDINGS BHD
&amp;"Arial Narrow,Regular"&amp;10Company No. 475221-K
(Incorporated in Malaysia)</oddHeader>
    <oddFooter>&amp;C&amp;13 1</oddFooter>
  </headerFooter>
  <drawing r:id="rId3"/>
  <legacyDrawing r:id="rId2"/>
  <oleObjects>
    <oleObject progId="PBrush" shapeId="551262" r:id="rId1"/>
  </oleObjects>
</worksheet>
</file>

<file path=xl/worksheets/sheet2.xml><?xml version="1.0" encoding="utf-8"?>
<worksheet xmlns="http://schemas.openxmlformats.org/spreadsheetml/2006/main" xmlns:r="http://schemas.openxmlformats.org/officeDocument/2006/relationships">
  <sheetPr>
    <pageSetUpPr fitToPage="1"/>
  </sheetPr>
  <dimension ref="B1:I68"/>
  <sheetViews>
    <sheetView view="pageBreakPreview" zoomScale="75" zoomScaleSheetLayoutView="75" zoomScalePageLayoutView="0" workbookViewId="0" topLeftCell="B34">
      <selection activeCell="M22" sqref="M22"/>
    </sheetView>
  </sheetViews>
  <sheetFormatPr defaultColWidth="3.00390625" defaultRowHeight="12.75"/>
  <cols>
    <col min="1" max="1" width="2.421875" style="1" customWidth="1"/>
    <col min="2" max="2" width="60.8515625" style="1" customWidth="1"/>
    <col min="3" max="3" width="1.8515625" style="2" customWidth="1"/>
    <col min="4" max="4" width="14.7109375" style="2" customWidth="1"/>
    <col min="5" max="5" width="1.8515625" style="2" customWidth="1"/>
    <col min="6" max="6" width="14.7109375" style="1" customWidth="1"/>
    <col min="7" max="7" width="1.1484375" style="1" customWidth="1"/>
    <col min="8" max="8" width="4.8515625" style="0" customWidth="1"/>
    <col min="9" max="9" width="8.140625" style="30" customWidth="1"/>
    <col min="10" max="16384" width="3.00390625" style="1" customWidth="1"/>
  </cols>
  <sheetData>
    <row r="1" spans="2:6" ht="18">
      <c r="B1" s="82"/>
      <c r="C1" s="82"/>
      <c r="D1" s="82"/>
      <c r="E1" s="82"/>
      <c r="F1" s="82"/>
    </row>
    <row r="2" spans="2:6" ht="18">
      <c r="B2" s="19"/>
      <c r="C2" s="19"/>
      <c r="D2" s="19"/>
      <c r="E2" s="19"/>
      <c r="F2" s="19"/>
    </row>
    <row r="3" spans="2:5" ht="15.75">
      <c r="B3" s="4"/>
      <c r="C3" s="5"/>
      <c r="D3" s="5"/>
      <c r="E3" s="5"/>
    </row>
    <row r="4" spans="2:6" ht="15.75" customHeight="1">
      <c r="B4" s="82" t="s">
        <v>65</v>
      </c>
      <c r="C4" s="82"/>
      <c r="D4" s="82"/>
      <c r="E4" s="82"/>
      <c r="F4" s="82"/>
    </row>
    <row r="5" spans="2:6" ht="15.75" customHeight="1">
      <c r="B5" s="82" t="s">
        <v>98</v>
      </c>
      <c r="C5" s="82"/>
      <c r="D5" s="82"/>
      <c r="E5" s="82"/>
      <c r="F5" s="82"/>
    </row>
    <row r="6" spans="2:5" ht="15.75">
      <c r="B6" s="4"/>
      <c r="C6" s="5"/>
      <c r="D6" s="5"/>
      <c r="E6" s="5"/>
    </row>
    <row r="7" spans="2:6" ht="15.75">
      <c r="B7" s="4"/>
      <c r="C7" s="4"/>
      <c r="D7" s="5" t="s">
        <v>10</v>
      </c>
      <c r="E7" s="5"/>
      <c r="F7" s="5" t="s">
        <v>10</v>
      </c>
    </row>
    <row r="8" spans="2:6" ht="15.75">
      <c r="B8" s="4"/>
      <c r="C8" s="4"/>
      <c r="D8" s="6" t="s">
        <v>97</v>
      </c>
      <c r="E8" s="6"/>
      <c r="F8" s="6" t="s">
        <v>114</v>
      </c>
    </row>
    <row r="9" spans="2:6" ht="15.75">
      <c r="B9" s="4"/>
      <c r="C9" s="4"/>
      <c r="D9" s="5" t="s">
        <v>2</v>
      </c>
      <c r="E9" s="5"/>
      <c r="F9" s="5" t="s">
        <v>2</v>
      </c>
    </row>
    <row r="10" spans="3:6" ht="7.5" customHeight="1">
      <c r="C10" s="1"/>
      <c r="D10" s="54"/>
      <c r="E10" s="54"/>
      <c r="F10" s="39"/>
    </row>
    <row r="11" spans="3:6" ht="8.25" customHeight="1">
      <c r="C11" s="1"/>
      <c r="D11" s="54"/>
      <c r="E11" s="54"/>
      <c r="F11" s="39"/>
    </row>
    <row r="12" spans="2:6" ht="15.75">
      <c r="B12" s="4" t="s">
        <v>47</v>
      </c>
      <c r="C12" s="4"/>
      <c r="D12" s="54"/>
      <c r="E12" s="54"/>
      <c r="F12" s="54"/>
    </row>
    <row r="13" spans="3:6" ht="4.5" customHeight="1">
      <c r="C13" s="1"/>
      <c r="D13" s="54"/>
      <c r="E13" s="54"/>
      <c r="F13" s="54"/>
    </row>
    <row r="14" spans="2:9" ht="15">
      <c r="B14" s="1" t="s">
        <v>26</v>
      </c>
      <c r="C14" s="1"/>
      <c r="D14" s="54">
        <v>872951</v>
      </c>
      <c r="E14" s="54"/>
      <c r="F14" s="54">
        <v>901354</v>
      </c>
      <c r="I14" s="31"/>
    </row>
    <row r="15" spans="2:9" ht="15">
      <c r="B15" s="1" t="s">
        <v>93</v>
      </c>
      <c r="C15" s="1"/>
      <c r="D15" s="54">
        <v>151821</v>
      </c>
      <c r="E15" s="54"/>
      <c r="F15" s="54">
        <v>153279</v>
      </c>
      <c r="I15" s="31"/>
    </row>
    <row r="16" spans="2:9" ht="15">
      <c r="B16" s="1" t="s">
        <v>64</v>
      </c>
      <c r="C16" s="1"/>
      <c r="D16" s="54">
        <v>2326</v>
      </c>
      <c r="E16" s="54"/>
      <c r="F16" s="54">
        <v>2358</v>
      </c>
      <c r="I16" s="31"/>
    </row>
    <row r="17" spans="2:9" ht="15">
      <c r="B17" s="1" t="s">
        <v>11</v>
      </c>
      <c r="C17" s="1"/>
      <c r="D17" s="54">
        <v>78726</v>
      </c>
      <c r="E17" s="54"/>
      <c r="F17" s="54">
        <v>87494</v>
      </c>
      <c r="I17" s="31"/>
    </row>
    <row r="18" spans="2:9" ht="15">
      <c r="B18" s="1" t="s">
        <v>83</v>
      </c>
      <c r="C18" s="1"/>
      <c r="D18" s="54">
        <v>5954</v>
      </c>
      <c r="E18" s="54"/>
      <c r="F18" s="54">
        <v>5574</v>
      </c>
      <c r="I18" s="31"/>
    </row>
    <row r="19" spans="2:9" ht="15">
      <c r="B19" s="1" t="s">
        <v>12</v>
      </c>
      <c r="C19" s="1"/>
      <c r="D19" s="54">
        <v>1534</v>
      </c>
      <c r="E19" s="54"/>
      <c r="F19" s="54">
        <v>1534</v>
      </c>
      <c r="I19" s="31"/>
    </row>
    <row r="20" spans="2:9" ht="15">
      <c r="B20" s="1" t="s">
        <v>13</v>
      </c>
      <c r="C20" s="1"/>
      <c r="D20" s="54">
        <v>2397</v>
      </c>
      <c r="E20" s="54"/>
      <c r="F20" s="54">
        <v>597</v>
      </c>
      <c r="I20" s="31"/>
    </row>
    <row r="21" spans="2:9" ht="15">
      <c r="B21" s="1" t="s">
        <v>94</v>
      </c>
      <c r="C21" s="1"/>
      <c r="D21" s="54">
        <v>11523</v>
      </c>
      <c r="E21" s="54"/>
      <c r="F21" s="54">
        <v>11523</v>
      </c>
      <c r="I21" s="31"/>
    </row>
    <row r="22" spans="3:9" ht="15">
      <c r="C22" s="1"/>
      <c r="D22" s="55">
        <f>SUM(D14:D21)</f>
        <v>1127232</v>
      </c>
      <c r="E22" s="56"/>
      <c r="F22" s="55">
        <f>SUM(F14:F21)</f>
        <v>1163713</v>
      </c>
      <c r="I22" s="31"/>
    </row>
    <row r="23" spans="3:9" ht="4.5" customHeight="1">
      <c r="C23" s="1"/>
      <c r="D23" s="57"/>
      <c r="E23" s="56"/>
      <c r="F23" s="57"/>
      <c r="I23" s="31"/>
    </row>
    <row r="24" spans="2:9" ht="15.75">
      <c r="B24" s="4" t="s">
        <v>14</v>
      </c>
      <c r="C24" s="4"/>
      <c r="D24" s="56"/>
      <c r="E24" s="56"/>
      <c r="F24" s="56"/>
      <c r="I24" s="31"/>
    </row>
    <row r="25" spans="3:9" ht="3" customHeight="1">
      <c r="C25" s="1"/>
      <c r="D25" s="56">
        <v>5195</v>
      </c>
      <c r="E25" s="56"/>
      <c r="F25" s="56"/>
      <c r="I25" s="31"/>
    </row>
    <row r="26" spans="2:9" ht="15">
      <c r="B26" s="1" t="s">
        <v>55</v>
      </c>
      <c r="C26" s="1"/>
      <c r="D26" s="58">
        <v>6515</v>
      </c>
      <c r="E26" s="54"/>
      <c r="F26" s="58">
        <v>6943</v>
      </c>
      <c r="I26" s="31"/>
    </row>
    <row r="27" spans="2:9" ht="15">
      <c r="B27" s="1" t="s">
        <v>56</v>
      </c>
      <c r="C27" s="1"/>
      <c r="D27" s="59">
        <f>123138+20174</f>
        <v>143312</v>
      </c>
      <c r="E27" s="54"/>
      <c r="F27" s="59">
        <v>173087</v>
      </c>
      <c r="I27" s="31"/>
    </row>
    <row r="28" spans="2:9" ht="15">
      <c r="B28" s="1" t="s">
        <v>92</v>
      </c>
      <c r="C28" s="1"/>
      <c r="D28" s="59">
        <v>53274</v>
      </c>
      <c r="E28" s="54"/>
      <c r="F28" s="59">
        <v>38197</v>
      </c>
      <c r="I28" s="31"/>
    </row>
    <row r="29" spans="2:9" ht="15">
      <c r="B29" s="1" t="s">
        <v>84</v>
      </c>
      <c r="C29" s="1"/>
      <c r="D29" s="59">
        <v>648755</v>
      </c>
      <c r="E29" s="54"/>
      <c r="F29" s="59">
        <v>630813</v>
      </c>
      <c r="I29" s="31"/>
    </row>
    <row r="30" spans="3:9" ht="3" customHeight="1">
      <c r="C30" s="1"/>
      <c r="D30" s="60"/>
      <c r="E30" s="54"/>
      <c r="F30" s="60"/>
      <c r="I30" s="31"/>
    </row>
    <row r="31" spans="3:9" ht="15">
      <c r="C31" s="1"/>
      <c r="D31" s="81">
        <f>SUM(D26:D30)</f>
        <v>851856</v>
      </c>
      <c r="E31" s="61"/>
      <c r="F31" s="81">
        <f>SUM(F26:F30)</f>
        <v>849040</v>
      </c>
      <c r="I31" s="31"/>
    </row>
    <row r="32" spans="2:9" ht="16.5" thickBot="1">
      <c r="B32" s="4" t="s">
        <v>52</v>
      </c>
      <c r="C32" s="1"/>
      <c r="D32" s="62">
        <f>+D22+D31</f>
        <v>1979088</v>
      </c>
      <c r="E32" s="56"/>
      <c r="F32" s="62">
        <f>+F22+F31</f>
        <v>2012753</v>
      </c>
      <c r="I32" s="31"/>
    </row>
    <row r="33" spans="3:9" ht="15.75" thickTop="1">
      <c r="C33" s="1"/>
      <c r="D33" s="56"/>
      <c r="E33" s="56"/>
      <c r="F33" s="56"/>
      <c r="I33" s="31"/>
    </row>
    <row r="34" spans="2:9" s="4" customFormat="1" ht="15.75">
      <c r="B34" s="4" t="s">
        <v>53</v>
      </c>
      <c r="D34" s="39"/>
      <c r="E34" s="39"/>
      <c r="F34" s="39"/>
      <c r="H34"/>
      <c r="I34" s="31"/>
    </row>
    <row r="35" spans="4:9" s="4" customFormat="1" ht="3.75" customHeight="1">
      <c r="D35" s="39"/>
      <c r="E35" s="39"/>
      <c r="F35" s="39"/>
      <c r="H35"/>
      <c r="I35" s="31"/>
    </row>
    <row r="36" spans="2:9" ht="15.75">
      <c r="B36" s="4" t="s">
        <v>73</v>
      </c>
      <c r="C36" s="1"/>
      <c r="D36" s="54"/>
      <c r="E36" s="54"/>
      <c r="F36" s="54"/>
      <c r="I36" s="31"/>
    </row>
    <row r="37" spans="2:9" ht="15.75">
      <c r="B37" s="4" t="s">
        <v>85</v>
      </c>
      <c r="C37" s="1"/>
      <c r="D37" s="54"/>
      <c r="E37" s="54"/>
      <c r="F37" s="54"/>
      <c r="I37" s="31"/>
    </row>
    <row r="38" spans="2:9" ht="5.25" customHeight="1">
      <c r="B38" s="4"/>
      <c r="C38" s="1"/>
      <c r="D38" s="54"/>
      <c r="E38" s="54"/>
      <c r="F38" s="54"/>
      <c r="I38" s="31"/>
    </row>
    <row r="39" spans="2:9" ht="15">
      <c r="B39" s="1" t="s">
        <v>16</v>
      </c>
      <c r="C39" s="1"/>
      <c r="D39" s="54">
        <v>470253</v>
      </c>
      <c r="E39" s="54"/>
      <c r="F39" s="54">
        <v>470253</v>
      </c>
      <c r="I39" s="31"/>
    </row>
    <row r="40" spans="2:9" ht="15">
      <c r="B40" s="1" t="s">
        <v>17</v>
      </c>
      <c r="C40" s="1"/>
      <c r="D40" s="70">
        <f>+'EQUITY CHANGE'!R24-D39</f>
        <v>1317029</v>
      </c>
      <c r="E40" s="54"/>
      <c r="F40" s="70">
        <v>1321783</v>
      </c>
      <c r="I40" s="31"/>
    </row>
    <row r="41" spans="3:9" ht="15">
      <c r="C41" s="1"/>
      <c r="D41" s="54">
        <f>SUM(D39:D40)</f>
        <v>1787282</v>
      </c>
      <c r="E41" s="54"/>
      <c r="F41" s="54">
        <f>SUM(F39:F40)</f>
        <v>1792036</v>
      </c>
      <c r="I41" s="31"/>
    </row>
    <row r="42" spans="2:9" ht="15.75">
      <c r="B42" s="4" t="s">
        <v>70</v>
      </c>
      <c r="C42" s="1"/>
      <c r="D42" s="63">
        <v>2797</v>
      </c>
      <c r="E42" s="64"/>
      <c r="F42" s="63">
        <v>2713</v>
      </c>
      <c r="I42" s="31"/>
    </row>
    <row r="43" spans="3:9" ht="6" customHeight="1">
      <c r="C43" s="1"/>
      <c r="D43" s="64"/>
      <c r="E43" s="64"/>
      <c r="F43" s="64"/>
      <c r="I43" s="31"/>
    </row>
    <row r="44" spans="2:9" ht="15.75">
      <c r="B44" s="4" t="s">
        <v>57</v>
      </c>
      <c r="C44" s="1"/>
      <c r="D44" s="63">
        <f>SUM(D41:D43)</f>
        <v>1790079</v>
      </c>
      <c r="E44" s="54"/>
      <c r="F44" s="63">
        <f>SUM(F41:F43)</f>
        <v>1794749</v>
      </c>
      <c r="I44" s="31"/>
    </row>
    <row r="45" spans="2:9" ht="6.75" customHeight="1">
      <c r="B45" s="4"/>
      <c r="C45" s="1"/>
      <c r="D45" s="64"/>
      <c r="E45" s="54"/>
      <c r="F45" s="64"/>
      <c r="I45" s="31"/>
    </row>
    <row r="46" spans="2:9" ht="15.75">
      <c r="B46" s="4" t="s">
        <v>54</v>
      </c>
      <c r="C46" s="1"/>
      <c r="D46" s="54"/>
      <c r="E46" s="54"/>
      <c r="F46" s="54"/>
      <c r="I46" s="31"/>
    </row>
    <row r="47" spans="3:9" ht="3" customHeight="1">
      <c r="C47" s="1"/>
      <c r="D47" s="54"/>
      <c r="E47" s="54"/>
      <c r="F47" s="54"/>
      <c r="I47" s="31"/>
    </row>
    <row r="48" spans="2:9" ht="15">
      <c r="B48" s="1" t="s">
        <v>86</v>
      </c>
      <c r="C48" s="1"/>
      <c r="D48" s="63">
        <v>54494</v>
      </c>
      <c r="E48" s="64"/>
      <c r="F48" s="63">
        <v>54494</v>
      </c>
      <c r="I48" s="31"/>
    </row>
    <row r="49" spans="3:9" ht="15">
      <c r="C49" s="1"/>
      <c r="D49" s="64"/>
      <c r="E49" s="64"/>
      <c r="F49" s="64"/>
      <c r="I49" s="31"/>
    </row>
    <row r="50" spans="3:9" ht="10.5" customHeight="1">
      <c r="C50" s="1"/>
      <c r="D50" s="54"/>
      <c r="E50" s="54"/>
      <c r="F50" s="54"/>
      <c r="I50" s="31"/>
    </row>
    <row r="51" spans="2:9" ht="15.75">
      <c r="B51" s="4" t="s">
        <v>15</v>
      </c>
      <c r="C51" s="4"/>
      <c r="D51" s="54"/>
      <c r="E51" s="54"/>
      <c r="F51" s="54"/>
      <c r="I51" s="31"/>
    </row>
    <row r="52" spans="3:9" ht="4.5" customHeight="1">
      <c r="C52" s="1"/>
      <c r="D52" s="54"/>
      <c r="E52" s="54"/>
      <c r="F52" s="54"/>
      <c r="I52" s="31"/>
    </row>
    <row r="53" spans="2:9" ht="15" customHeight="1">
      <c r="B53" s="1" t="s">
        <v>79</v>
      </c>
      <c r="C53" s="1"/>
      <c r="D53" s="58" t="s">
        <v>99</v>
      </c>
      <c r="E53" s="54"/>
      <c r="F53" s="58">
        <v>554</v>
      </c>
      <c r="I53" s="31"/>
    </row>
    <row r="54" spans="2:9" ht="15">
      <c r="B54" s="1" t="s">
        <v>87</v>
      </c>
      <c r="C54" s="1"/>
      <c r="D54" s="59">
        <f>25317+106936</f>
        <v>132253</v>
      </c>
      <c r="E54" s="54"/>
      <c r="F54" s="59">
        <v>160842</v>
      </c>
      <c r="I54" s="31"/>
    </row>
    <row r="55" spans="2:9" ht="15">
      <c r="B55" s="1" t="s">
        <v>6</v>
      </c>
      <c r="C55" s="1"/>
      <c r="D55" s="60">
        <v>2262</v>
      </c>
      <c r="E55" s="54"/>
      <c r="F55" s="60">
        <v>2114</v>
      </c>
      <c r="I55" s="31"/>
    </row>
    <row r="56" spans="3:9" ht="15">
      <c r="C56" s="1"/>
      <c r="D56" s="63">
        <f>SUM(D53:D55)</f>
        <v>134515</v>
      </c>
      <c r="E56" s="64"/>
      <c r="F56" s="63">
        <f>SUM(F53:F55)</f>
        <v>163510</v>
      </c>
      <c r="I56" s="31"/>
    </row>
    <row r="57" spans="3:9" ht="9" customHeight="1">
      <c r="C57" s="1"/>
      <c r="D57" s="64"/>
      <c r="E57" s="54"/>
      <c r="F57" s="64"/>
      <c r="I57" s="31"/>
    </row>
    <row r="58" spans="2:9" ht="15.75">
      <c r="B58" s="4" t="s">
        <v>61</v>
      </c>
      <c r="C58" s="1"/>
      <c r="D58" s="63">
        <f>D48+D56</f>
        <v>189009</v>
      </c>
      <c r="E58" s="54"/>
      <c r="F58" s="63">
        <f>F48+F56</f>
        <v>218004</v>
      </c>
      <c r="I58" s="31"/>
    </row>
    <row r="59" spans="3:9" ht="7.5" customHeight="1">
      <c r="C59" s="1"/>
      <c r="D59" s="64"/>
      <c r="E59" s="54"/>
      <c r="F59" s="64"/>
      <c r="I59" s="31"/>
    </row>
    <row r="60" spans="2:9" ht="16.5" thickBot="1">
      <c r="B60" s="4" t="s">
        <v>58</v>
      </c>
      <c r="C60" s="1"/>
      <c r="D60" s="77">
        <f>SUM(D44,D58)</f>
        <v>1979088</v>
      </c>
      <c r="E60" s="54"/>
      <c r="F60" s="65">
        <f>SUM(F44,F58)</f>
        <v>2012753</v>
      </c>
      <c r="I60" s="31"/>
    </row>
    <row r="61" spans="4:6" ht="15.75" thickTop="1">
      <c r="D61" s="66">
        <f>+D32-D60</f>
        <v>0</v>
      </c>
      <c r="E61" s="54"/>
      <c r="F61" s="66">
        <f>+F32-F60</f>
        <v>0</v>
      </c>
    </row>
    <row r="62" spans="4:6" ht="7.5" customHeight="1">
      <c r="D62" s="66"/>
      <c r="E62" s="54"/>
      <c r="F62" s="66"/>
    </row>
    <row r="63" spans="2:6" ht="15.75" thickBot="1">
      <c r="B63" s="1" t="s">
        <v>72</v>
      </c>
      <c r="D63" s="67">
        <f>+D44/D39</f>
        <v>3.806629622777526</v>
      </c>
      <c r="E63" s="54"/>
      <c r="F63" s="67">
        <f>+F44/F39</f>
        <v>3.8165604472486088</v>
      </c>
    </row>
    <row r="64" spans="4:6" ht="15.75" thickTop="1">
      <c r="D64" s="66"/>
      <c r="E64" s="54"/>
      <c r="F64" s="66"/>
    </row>
    <row r="65" spans="4:6" ht="15">
      <c r="D65" s="66"/>
      <c r="E65" s="54"/>
      <c r="F65" s="66"/>
    </row>
    <row r="66" ht="15">
      <c r="B66" s="7"/>
    </row>
    <row r="67" ht="15">
      <c r="B67" s="7"/>
    </row>
    <row r="68" ht="15">
      <c r="B68" s="7"/>
    </row>
  </sheetData>
  <sheetProtection/>
  <mergeCells count="3">
    <mergeCell ref="B1:F1"/>
    <mergeCell ref="B4:F4"/>
    <mergeCell ref="B5:F5"/>
  </mergeCells>
  <printOptions/>
  <pageMargins left="1.3779527559055118" right="0" top="0.5905511811023623" bottom="0.3937007874015748" header="0.5118110236220472" footer="0"/>
  <pageSetup fitToHeight="1" fitToWidth="1" horizontalDpi="300" verticalDpi="300" orientation="portrait" paperSize="9" scale="88" r:id="rId2"/>
  <headerFooter alignWithMargins="0">
    <oddHeader>&amp;C&amp;"Arial Narrow,Bold"&amp;14NCB HOLDINGS BHD&amp;"Arial,Regular"&amp;10
&amp;"Arial Narrow,Regular"Company No. 4765221-K
(Incorporated in Malaysia)</oddHeader>
    <oddFooter>&amp;C&amp;13 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4:X50"/>
  <sheetViews>
    <sheetView view="pageBreakPreview" zoomScale="60" zoomScaleNormal="75" zoomScalePageLayoutView="0" workbookViewId="0" topLeftCell="A10">
      <selection activeCell="R43" sqref="R43"/>
    </sheetView>
  </sheetViews>
  <sheetFormatPr defaultColWidth="3.00390625" defaultRowHeight="12.75"/>
  <cols>
    <col min="1" max="1" width="33.140625" style="12" customWidth="1"/>
    <col min="2" max="2" width="5.28125" style="24" customWidth="1"/>
    <col min="3" max="3" width="0.42578125" style="24" customWidth="1"/>
    <col min="4" max="4" width="13.421875" style="24" bestFit="1" customWidth="1"/>
    <col min="5" max="5" width="0.42578125" style="24" customWidth="1"/>
    <col min="6" max="6" width="10.421875" style="24" customWidth="1"/>
    <col min="7" max="7" width="0.42578125" style="24" customWidth="1"/>
    <col min="8" max="8" width="13.57421875" style="24" customWidth="1"/>
    <col min="9" max="9" width="0.42578125" style="24" customWidth="1"/>
    <col min="10" max="10" width="17.140625" style="24" customWidth="1"/>
    <col min="11" max="11" width="0.42578125" style="24" customWidth="1"/>
    <col min="12" max="12" width="15.00390625" style="24" customWidth="1"/>
    <col min="13" max="13" width="0.42578125" style="24" customWidth="1"/>
    <col min="14" max="14" width="12.421875" style="24" bestFit="1" customWidth="1"/>
    <col min="15" max="15" width="0.42578125" style="24" customWidth="1"/>
    <col min="16" max="16" width="18.8515625" style="24" customWidth="1"/>
    <col min="17" max="17" width="0.5625" style="12" customWidth="1"/>
    <col min="18" max="18" width="15.7109375" style="12" bestFit="1" customWidth="1"/>
    <col min="19" max="19" width="0.42578125" style="12" customWidth="1"/>
    <col min="20" max="20" width="11.140625" style="12" customWidth="1"/>
    <col min="21" max="21" width="0.42578125" style="12" customWidth="1"/>
    <col min="22" max="22" width="15.421875" style="12" customWidth="1"/>
    <col min="23" max="23" width="3.00390625" style="12" customWidth="1"/>
    <col min="24" max="24" width="11.57421875" style="12" bestFit="1" customWidth="1"/>
    <col min="25" max="16384" width="3.00390625" style="12" customWidth="1"/>
  </cols>
  <sheetData>
    <row r="4" spans="1:16" ht="18">
      <c r="A4" s="20"/>
      <c r="B4" s="21"/>
      <c r="C4" s="21"/>
      <c r="D4" s="21"/>
      <c r="E4" s="21"/>
      <c r="F4" s="21"/>
      <c r="G4" s="21"/>
      <c r="H4" s="21"/>
      <c r="I4" s="21"/>
      <c r="J4" s="21"/>
      <c r="K4" s="21"/>
      <c r="L4" s="21"/>
      <c r="M4" s="21"/>
      <c r="N4" s="21"/>
      <c r="O4" s="21"/>
      <c r="P4" s="21"/>
    </row>
    <row r="5" spans="1:22" ht="18">
      <c r="A5" s="82" t="s">
        <v>67</v>
      </c>
      <c r="B5" s="82"/>
      <c r="C5" s="82"/>
      <c r="D5" s="82"/>
      <c r="E5" s="82"/>
      <c r="F5" s="82"/>
      <c r="G5" s="82"/>
      <c r="H5" s="82"/>
      <c r="I5" s="82"/>
      <c r="J5" s="82"/>
      <c r="K5" s="82"/>
      <c r="L5" s="82"/>
      <c r="M5" s="82"/>
      <c r="N5" s="82"/>
      <c r="O5" s="82"/>
      <c r="P5" s="82"/>
      <c r="Q5" s="82"/>
      <c r="R5" s="82"/>
      <c r="S5" s="82"/>
      <c r="T5" s="82"/>
      <c r="U5" s="82"/>
      <c r="V5" s="82"/>
    </row>
    <row r="6" spans="1:22" ht="18">
      <c r="A6" s="82" t="s">
        <v>100</v>
      </c>
      <c r="B6" s="82"/>
      <c r="C6" s="82"/>
      <c r="D6" s="82"/>
      <c r="E6" s="82"/>
      <c r="F6" s="82"/>
      <c r="G6" s="82"/>
      <c r="H6" s="82"/>
      <c r="I6" s="82"/>
      <c r="J6" s="82"/>
      <c r="K6" s="82"/>
      <c r="L6" s="82"/>
      <c r="M6" s="82"/>
      <c r="N6" s="82"/>
      <c r="O6" s="82"/>
      <c r="P6" s="82"/>
      <c r="Q6" s="82"/>
      <c r="R6" s="82"/>
      <c r="S6" s="82"/>
      <c r="T6" s="82"/>
      <c r="U6" s="82"/>
      <c r="V6" s="82"/>
    </row>
    <row r="7" spans="1:20" ht="18">
      <c r="A7" s="19"/>
      <c r="B7" s="19"/>
      <c r="C7" s="19"/>
      <c r="D7" s="19"/>
      <c r="E7" s="19"/>
      <c r="F7" s="19"/>
      <c r="G7" s="19"/>
      <c r="H7" s="19"/>
      <c r="I7" s="19"/>
      <c r="J7" s="19"/>
      <c r="K7" s="19"/>
      <c r="L7" s="19"/>
      <c r="M7" s="19"/>
      <c r="N7" s="19"/>
      <c r="O7" s="19"/>
      <c r="P7" s="19"/>
      <c r="S7" s="19"/>
      <c r="T7" s="19"/>
    </row>
    <row r="8" spans="1:22" ht="18">
      <c r="A8" s="19"/>
      <c r="B8" s="19"/>
      <c r="C8" s="19"/>
      <c r="D8" s="84" t="s">
        <v>59</v>
      </c>
      <c r="E8" s="84"/>
      <c r="F8" s="84"/>
      <c r="G8" s="84"/>
      <c r="H8" s="84"/>
      <c r="I8" s="84"/>
      <c r="J8" s="84"/>
      <c r="K8" s="84"/>
      <c r="L8" s="84"/>
      <c r="M8" s="84"/>
      <c r="N8" s="84"/>
      <c r="O8" s="84"/>
      <c r="P8" s="84"/>
      <c r="Q8" s="42"/>
      <c r="R8" s="42"/>
      <c r="S8" s="19"/>
      <c r="T8" s="33" t="s">
        <v>49</v>
      </c>
      <c r="V8" s="33" t="s">
        <v>18</v>
      </c>
    </row>
    <row r="9" spans="1:22" ht="18">
      <c r="A9" s="20"/>
      <c r="B9" s="20"/>
      <c r="C9" s="20"/>
      <c r="D9" s="83" t="s">
        <v>60</v>
      </c>
      <c r="E9" s="83"/>
      <c r="F9" s="83"/>
      <c r="G9" s="83"/>
      <c r="H9" s="83"/>
      <c r="I9" s="83"/>
      <c r="J9" s="83"/>
      <c r="K9" s="83"/>
      <c r="L9" s="83"/>
      <c r="M9" s="83"/>
      <c r="N9" s="83"/>
      <c r="O9" s="23"/>
      <c r="P9" s="22" t="s">
        <v>24</v>
      </c>
      <c r="Q9" s="42"/>
      <c r="R9" s="42"/>
      <c r="S9" s="21"/>
      <c r="T9" s="22" t="s">
        <v>50</v>
      </c>
      <c r="U9" s="42"/>
      <c r="V9" s="43" t="s">
        <v>51</v>
      </c>
    </row>
    <row r="10" spans="1:20" ht="10.5" customHeight="1">
      <c r="A10" s="20"/>
      <c r="B10" s="20"/>
      <c r="C10" s="20"/>
      <c r="D10" s="22"/>
      <c r="E10" s="22"/>
      <c r="F10" s="22"/>
      <c r="G10" s="22"/>
      <c r="H10" s="22"/>
      <c r="I10" s="22"/>
      <c r="J10" s="22"/>
      <c r="K10" s="22"/>
      <c r="L10" s="22"/>
      <c r="M10" s="22"/>
      <c r="N10" s="22"/>
      <c r="O10" s="21"/>
      <c r="P10" s="23"/>
      <c r="S10" s="21"/>
      <c r="T10" s="21"/>
    </row>
    <row r="11" spans="1:20" ht="18">
      <c r="A11" s="20"/>
      <c r="B11" s="20"/>
      <c r="C11" s="20"/>
      <c r="D11" s="33" t="s">
        <v>21</v>
      </c>
      <c r="E11" s="33"/>
      <c r="F11" s="33" t="s">
        <v>21</v>
      </c>
      <c r="G11" s="33"/>
      <c r="H11" s="33" t="s">
        <v>19</v>
      </c>
      <c r="I11" s="33"/>
      <c r="J11" s="33" t="s">
        <v>42</v>
      </c>
      <c r="K11" s="33"/>
      <c r="L11" s="33" t="s">
        <v>43</v>
      </c>
      <c r="M11" s="33"/>
      <c r="N11" s="33" t="s">
        <v>44</v>
      </c>
      <c r="O11" s="33"/>
      <c r="P11" s="33" t="s">
        <v>22</v>
      </c>
      <c r="S11" s="21"/>
      <c r="T11" s="33"/>
    </row>
    <row r="12" spans="1:22" ht="18">
      <c r="A12" s="20"/>
      <c r="B12" s="19"/>
      <c r="C12" s="20"/>
      <c r="D12" s="33" t="s">
        <v>19</v>
      </c>
      <c r="E12" s="33"/>
      <c r="F12" s="33" t="s">
        <v>48</v>
      </c>
      <c r="G12" s="33"/>
      <c r="H12" s="33" t="s">
        <v>20</v>
      </c>
      <c r="I12" s="33"/>
      <c r="J12" s="33" t="s">
        <v>20</v>
      </c>
      <c r="K12" s="33"/>
      <c r="L12" s="33" t="s">
        <v>20</v>
      </c>
      <c r="M12" s="33"/>
      <c r="N12" s="33" t="s">
        <v>20</v>
      </c>
      <c r="O12" s="33"/>
      <c r="P12" s="33" t="s">
        <v>23</v>
      </c>
      <c r="R12" s="33" t="s">
        <v>18</v>
      </c>
      <c r="S12" s="21"/>
      <c r="T12" s="33"/>
      <c r="V12" s="21"/>
    </row>
    <row r="13" spans="1:22" ht="18">
      <c r="A13" s="20"/>
      <c r="B13" s="20"/>
      <c r="C13" s="20"/>
      <c r="D13" s="33" t="s">
        <v>2</v>
      </c>
      <c r="E13" s="33"/>
      <c r="F13" s="33" t="s">
        <v>2</v>
      </c>
      <c r="G13" s="33"/>
      <c r="H13" s="33" t="s">
        <v>2</v>
      </c>
      <c r="I13" s="33"/>
      <c r="J13" s="33" t="s">
        <v>2</v>
      </c>
      <c r="K13" s="33"/>
      <c r="L13" s="33" t="s">
        <v>2</v>
      </c>
      <c r="M13" s="33"/>
      <c r="N13" s="33" t="s">
        <v>2</v>
      </c>
      <c r="O13" s="21"/>
      <c r="P13" s="33" t="s">
        <v>2</v>
      </c>
      <c r="R13" s="33" t="s">
        <v>2</v>
      </c>
      <c r="S13" s="21"/>
      <c r="T13" s="33" t="s">
        <v>2</v>
      </c>
      <c r="V13" s="21" t="s">
        <v>2</v>
      </c>
    </row>
    <row r="14" spans="1:22" ht="18">
      <c r="A14" s="12" t="s">
        <v>101</v>
      </c>
      <c r="B14" s="12"/>
      <c r="C14" s="12"/>
      <c r="S14" s="24"/>
      <c r="T14" s="24"/>
      <c r="V14" s="24"/>
    </row>
    <row r="15" spans="1:22" ht="18">
      <c r="A15" s="25" t="s">
        <v>102</v>
      </c>
      <c r="B15" s="25"/>
      <c r="C15" s="25"/>
      <c r="S15" s="24"/>
      <c r="T15" s="24"/>
      <c r="V15" s="24"/>
    </row>
    <row r="16" spans="1:22" ht="18">
      <c r="A16" s="25"/>
      <c r="B16" s="25"/>
      <c r="C16" s="25"/>
      <c r="S16" s="24"/>
      <c r="T16" s="24"/>
      <c r="V16" s="24"/>
    </row>
    <row r="17" spans="1:22" ht="18">
      <c r="A17" s="12" t="s">
        <v>91</v>
      </c>
      <c r="B17" s="12"/>
      <c r="C17" s="12"/>
      <c r="D17" s="24">
        <v>470253</v>
      </c>
      <c r="E17" s="27"/>
      <c r="F17" s="24">
        <v>305</v>
      </c>
      <c r="H17" s="24">
        <v>35259</v>
      </c>
      <c r="J17" s="24">
        <v>99794</v>
      </c>
      <c r="L17" s="24">
        <v>358</v>
      </c>
      <c r="N17" s="24">
        <v>66004</v>
      </c>
      <c r="P17" s="24">
        <v>1120063</v>
      </c>
      <c r="R17" s="41">
        <f>SUM(D17:P17)</f>
        <v>1792036</v>
      </c>
      <c r="S17" s="24"/>
      <c r="T17" s="24">
        <v>2713</v>
      </c>
      <c r="V17" s="24">
        <f>SUM(R17:T17)</f>
        <v>1794749</v>
      </c>
    </row>
    <row r="18" spans="1:22" ht="10.5" customHeight="1">
      <c r="A18" s="45"/>
      <c r="B18" s="45"/>
      <c r="C18" s="45"/>
      <c r="D18" s="46"/>
      <c r="E18" s="50"/>
      <c r="F18" s="46"/>
      <c r="G18" s="50"/>
      <c r="H18" s="46"/>
      <c r="I18" s="50"/>
      <c r="J18" s="46"/>
      <c r="K18" s="50"/>
      <c r="L18" s="46"/>
      <c r="M18" s="50"/>
      <c r="N18" s="46"/>
      <c r="O18" s="50"/>
      <c r="P18" s="46"/>
      <c r="Q18" s="49"/>
      <c r="R18" s="45"/>
      <c r="S18" s="50"/>
      <c r="T18" s="46"/>
      <c r="U18" s="49"/>
      <c r="V18" s="46"/>
    </row>
    <row r="19" spans="1:22" ht="18">
      <c r="A19" s="45" t="s">
        <v>88</v>
      </c>
      <c r="B19" s="45"/>
      <c r="C19" s="45"/>
      <c r="D19" s="50">
        <v>0</v>
      </c>
      <c r="E19" s="50"/>
      <c r="F19" s="50">
        <v>0</v>
      </c>
      <c r="G19" s="50"/>
      <c r="H19" s="50">
        <v>0</v>
      </c>
      <c r="I19" s="50"/>
      <c r="J19" s="50">
        <v>0</v>
      </c>
      <c r="K19" s="50"/>
      <c r="L19" s="50">
        <v>0</v>
      </c>
      <c r="M19" s="50"/>
      <c r="N19" s="50">
        <v>0</v>
      </c>
      <c r="O19" s="50"/>
      <c r="P19" s="78">
        <f>+INCOME!F42</f>
        <v>58730</v>
      </c>
      <c r="Q19" s="49"/>
      <c r="R19" s="79">
        <f>SUM(D19:P19)</f>
        <v>58730</v>
      </c>
      <c r="S19" s="50"/>
      <c r="T19" s="50">
        <f>T24-T17</f>
        <v>84</v>
      </c>
      <c r="U19" s="49"/>
      <c r="V19" s="50">
        <f>SUM(R19:T19)</f>
        <v>58814</v>
      </c>
    </row>
    <row r="20" spans="1:22" ht="1.5" customHeight="1">
      <c r="A20" s="45"/>
      <c r="B20" s="45"/>
      <c r="C20" s="45"/>
      <c r="D20" s="50"/>
      <c r="E20" s="50"/>
      <c r="F20" s="50"/>
      <c r="G20" s="50"/>
      <c r="H20" s="50"/>
      <c r="I20" s="50"/>
      <c r="J20" s="50"/>
      <c r="K20" s="50"/>
      <c r="L20" s="50"/>
      <c r="M20" s="50"/>
      <c r="N20" s="50"/>
      <c r="O20" s="50"/>
      <c r="P20" s="50"/>
      <c r="Q20" s="49"/>
      <c r="R20" s="49"/>
      <c r="S20" s="50"/>
      <c r="T20" s="50"/>
      <c r="U20" s="49"/>
      <c r="V20" s="50"/>
    </row>
    <row r="21" spans="2:22" ht="15.75" customHeight="1">
      <c r="B21" s="12"/>
      <c r="C21" s="12"/>
      <c r="D21" s="27"/>
      <c r="F21" s="27"/>
      <c r="G21" s="27"/>
      <c r="H21" s="27"/>
      <c r="J21" s="27"/>
      <c r="L21" s="27"/>
      <c r="N21" s="27"/>
      <c r="P21" s="27"/>
      <c r="S21" s="24"/>
      <c r="T21" s="27"/>
      <c r="V21" s="27"/>
    </row>
    <row r="22" spans="1:22" ht="18" customHeight="1">
      <c r="A22" s="45" t="s">
        <v>104</v>
      </c>
      <c r="B22" s="45"/>
      <c r="C22" s="45"/>
      <c r="D22" s="48">
        <v>0</v>
      </c>
      <c r="E22" s="50"/>
      <c r="F22" s="48">
        <v>0</v>
      </c>
      <c r="G22" s="50"/>
      <c r="H22" s="48">
        <v>0</v>
      </c>
      <c r="I22" s="50"/>
      <c r="J22" s="48">
        <v>0</v>
      </c>
      <c r="K22" s="50"/>
      <c r="L22" s="48">
        <v>0</v>
      </c>
      <c r="M22" s="50"/>
      <c r="N22" s="48">
        <v>0</v>
      </c>
      <c r="O22" s="50"/>
      <c r="P22" s="48">
        <v>-63484</v>
      </c>
      <c r="Q22" s="49"/>
      <c r="R22" s="48">
        <f>SUM(D22:P22)</f>
        <v>-63484</v>
      </c>
      <c r="S22" s="50"/>
      <c r="T22" s="48">
        <v>0</v>
      </c>
      <c r="U22" s="49"/>
      <c r="V22" s="48">
        <f>SUM(R22:T22)</f>
        <v>-63484</v>
      </c>
    </row>
    <row r="23" spans="1:22" ht="7.5" customHeight="1">
      <c r="A23" s="45"/>
      <c r="B23" s="45"/>
      <c r="C23" s="45"/>
      <c r="D23" s="50"/>
      <c r="E23" s="50"/>
      <c r="F23" s="50"/>
      <c r="G23" s="50"/>
      <c r="H23" s="50"/>
      <c r="I23" s="50"/>
      <c r="J23" s="50"/>
      <c r="K23" s="50"/>
      <c r="L23" s="50"/>
      <c r="M23" s="50"/>
      <c r="N23" s="50"/>
      <c r="O23" s="50"/>
      <c r="P23" s="50"/>
      <c r="Q23" s="49"/>
      <c r="R23" s="50"/>
      <c r="S23" s="50"/>
      <c r="T23" s="50"/>
      <c r="U23" s="49"/>
      <c r="V23" s="50"/>
    </row>
    <row r="24" spans="1:24" ht="18">
      <c r="A24" s="51" t="s">
        <v>105</v>
      </c>
      <c r="B24" s="51"/>
      <c r="C24" s="51"/>
      <c r="D24" s="46">
        <f>SUM(D17:D22)</f>
        <v>470253</v>
      </c>
      <c r="E24" s="50"/>
      <c r="F24" s="46">
        <f>SUM(F17:F22)</f>
        <v>305</v>
      </c>
      <c r="G24" s="50"/>
      <c r="H24" s="46">
        <f>SUM(H17:I22)</f>
        <v>35259</v>
      </c>
      <c r="I24" s="50"/>
      <c r="J24" s="46">
        <f>SUM(J17:J22)</f>
        <v>99794</v>
      </c>
      <c r="K24" s="50"/>
      <c r="L24" s="46">
        <f>SUM(L17:L22)</f>
        <v>358</v>
      </c>
      <c r="M24" s="50">
        <f>SUM(M18:M19)</f>
        <v>0</v>
      </c>
      <c r="N24" s="46">
        <f>SUM(N17:O22)</f>
        <v>66004</v>
      </c>
      <c r="O24" s="50">
        <f>SUM(O18:O19)</f>
        <v>0</v>
      </c>
      <c r="P24" s="46">
        <f>SUM(P17:P22)</f>
        <v>1115309</v>
      </c>
      <c r="Q24" s="49"/>
      <c r="R24" s="46">
        <f>SUM(R17:S22)</f>
        <v>1787282</v>
      </c>
      <c r="S24" s="50"/>
      <c r="T24" s="46">
        <v>2797</v>
      </c>
      <c r="U24" s="49"/>
      <c r="V24" s="46">
        <f>SUM(V17:V22)</f>
        <v>1790079</v>
      </c>
      <c r="X24" s="41">
        <f>+V24-BSHEET!D44</f>
        <v>0</v>
      </c>
    </row>
    <row r="25" spans="1:22" ht="6" customHeight="1" thickBot="1">
      <c r="A25" s="45"/>
      <c r="B25" s="45"/>
      <c r="C25" s="45"/>
      <c r="D25" s="52"/>
      <c r="E25" s="50"/>
      <c r="F25" s="52"/>
      <c r="G25" s="50"/>
      <c r="H25" s="52"/>
      <c r="I25" s="50"/>
      <c r="J25" s="52"/>
      <c r="K25" s="50"/>
      <c r="L25" s="52"/>
      <c r="M25" s="50"/>
      <c r="N25" s="52"/>
      <c r="O25" s="50"/>
      <c r="P25" s="52"/>
      <c r="Q25" s="49"/>
      <c r="R25" s="52"/>
      <c r="S25" s="50"/>
      <c r="T25" s="52"/>
      <c r="U25" s="49"/>
      <c r="V25" s="52"/>
    </row>
    <row r="26" spans="1:22" ht="34.5" customHeight="1" thickTop="1">
      <c r="A26" s="45"/>
      <c r="B26" s="45"/>
      <c r="C26" s="45"/>
      <c r="D26" s="46"/>
      <c r="E26" s="50"/>
      <c r="F26" s="46"/>
      <c r="G26" s="50"/>
      <c r="H26" s="46"/>
      <c r="I26" s="50"/>
      <c r="J26" s="46"/>
      <c r="K26" s="50"/>
      <c r="L26" s="46"/>
      <c r="M26" s="50"/>
      <c r="N26" s="46"/>
      <c r="O26" s="50"/>
      <c r="P26" s="46"/>
      <c r="Q26" s="49"/>
      <c r="R26" s="45"/>
      <c r="S26" s="50"/>
      <c r="T26" s="46"/>
      <c r="U26" s="49"/>
      <c r="V26" s="46"/>
    </row>
    <row r="27" spans="1:22" ht="18">
      <c r="A27" s="45" t="s">
        <v>101</v>
      </c>
      <c r="B27" s="45"/>
      <c r="C27" s="45"/>
      <c r="D27" s="46"/>
      <c r="E27" s="50"/>
      <c r="F27" s="46"/>
      <c r="G27" s="50"/>
      <c r="H27" s="46"/>
      <c r="I27" s="50"/>
      <c r="J27" s="46"/>
      <c r="K27" s="50"/>
      <c r="L27" s="46"/>
      <c r="M27" s="50"/>
      <c r="N27" s="46"/>
      <c r="O27" s="50"/>
      <c r="P27" s="46"/>
      <c r="Q27" s="49"/>
      <c r="R27" s="45"/>
      <c r="S27" s="50"/>
      <c r="T27" s="46"/>
      <c r="U27" s="49"/>
      <c r="V27" s="46"/>
    </row>
    <row r="28" spans="1:22" ht="18">
      <c r="A28" s="25" t="s">
        <v>106</v>
      </c>
      <c r="B28" s="53"/>
      <c r="C28" s="53"/>
      <c r="D28" s="46"/>
      <c r="E28" s="50"/>
      <c r="F28" s="46"/>
      <c r="G28" s="50"/>
      <c r="H28" s="46"/>
      <c r="I28" s="50"/>
      <c r="J28" s="46"/>
      <c r="K28" s="50"/>
      <c r="L28" s="46"/>
      <c r="M28" s="50"/>
      <c r="N28" s="46"/>
      <c r="O28" s="50"/>
      <c r="P28" s="46"/>
      <c r="Q28" s="49"/>
      <c r="R28" s="45"/>
      <c r="S28" s="50"/>
      <c r="T28" s="46"/>
      <c r="U28" s="49"/>
      <c r="V28" s="46"/>
    </row>
    <row r="29" spans="1:22" ht="16.5" customHeight="1">
      <c r="A29" s="53"/>
      <c r="B29" s="53"/>
      <c r="C29" s="53"/>
      <c r="D29" s="46"/>
      <c r="E29" s="50"/>
      <c r="F29" s="46"/>
      <c r="G29" s="50"/>
      <c r="H29" s="46"/>
      <c r="I29" s="50"/>
      <c r="J29" s="46"/>
      <c r="K29" s="50"/>
      <c r="L29" s="46"/>
      <c r="M29" s="50"/>
      <c r="N29" s="46"/>
      <c r="O29" s="50"/>
      <c r="P29" s="46"/>
      <c r="Q29" s="49"/>
      <c r="R29" s="45"/>
      <c r="S29" s="50"/>
      <c r="T29" s="46"/>
      <c r="U29" s="49"/>
      <c r="V29" s="46"/>
    </row>
    <row r="30" spans="1:22" ht="18.75" customHeight="1">
      <c r="A30" s="45" t="s">
        <v>81</v>
      </c>
      <c r="B30" s="45"/>
      <c r="C30" s="45"/>
      <c r="D30" s="24">
        <v>470253</v>
      </c>
      <c r="E30" s="27"/>
      <c r="F30" s="24">
        <v>305</v>
      </c>
      <c r="H30" s="24">
        <v>35259</v>
      </c>
      <c r="J30" s="24">
        <v>98822</v>
      </c>
      <c r="L30" s="24">
        <v>359</v>
      </c>
      <c r="N30" s="24">
        <v>66004</v>
      </c>
      <c r="P30" s="24">
        <v>1058404</v>
      </c>
      <c r="Q30" s="49"/>
      <c r="R30" s="47">
        <f>SUM(D30:P30)</f>
        <v>1729406</v>
      </c>
      <c r="S30" s="50"/>
      <c r="T30" s="46">
        <v>2460</v>
      </c>
      <c r="U30" s="49"/>
      <c r="V30" s="46">
        <f>SUM(R30:T30)</f>
        <v>1731866</v>
      </c>
    </row>
    <row r="31" spans="1:22" ht="18.75" customHeight="1">
      <c r="A31" s="45"/>
      <c r="B31" s="45"/>
      <c r="C31" s="45"/>
      <c r="D31" s="46"/>
      <c r="E31" s="50"/>
      <c r="F31" s="46"/>
      <c r="G31" s="50"/>
      <c r="H31" s="46"/>
      <c r="I31" s="50"/>
      <c r="J31" s="46"/>
      <c r="K31" s="50"/>
      <c r="L31" s="46"/>
      <c r="M31" s="50"/>
      <c r="N31" s="46"/>
      <c r="O31" s="50"/>
      <c r="P31" s="46"/>
      <c r="Q31" s="49"/>
      <c r="R31" s="47"/>
      <c r="S31" s="50"/>
      <c r="T31" s="46"/>
      <c r="U31" s="49"/>
      <c r="V31" s="46"/>
    </row>
    <row r="32" spans="1:22" ht="18.75" customHeight="1">
      <c r="A32" s="45" t="s">
        <v>88</v>
      </c>
      <c r="B32" s="45"/>
      <c r="C32" s="45"/>
      <c r="D32" s="46"/>
      <c r="E32" s="50"/>
      <c r="F32" s="46"/>
      <c r="G32" s="50"/>
      <c r="H32" s="46"/>
      <c r="I32" s="50"/>
      <c r="J32" s="46"/>
      <c r="K32" s="50"/>
      <c r="L32" s="46"/>
      <c r="M32" s="50"/>
      <c r="N32" s="46"/>
      <c r="O32" s="50"/>
      <c r="P32" s="46">
        <v>62826</v>
      </c>
      <c r="Q32" s="49"/>
      <c r="R32" s="47">
        <v>62826</v>
      </c>
      <c r="S32" s="50"/>
      <c r="T32" s="46">
        <v>196</v>
      </c>
      <c r="U32" s="49"/>
      <c r="V32" s="46">
        <v>63022</v>
      </c>
    </row>
    <row r="33" spans="1:22" ht="18.75" customHeight="1">
      <c r="A33" s="45"/>
      <c r="B33" s="45"/>
      <c r="C33" s="45"/>
      <c r="D33" s="46"/>
      <c r="E33" s="50"/>
      <c r="F33" s="46"/>
      <c r="G33" s="50"/>
      <c r="H33" s="46"/>
      <c r="I33" s="50"/>
      <c r="J33" s="46"/>
      <c r="K33" s="50"/>
      <c r="L33" s="46"/>
      <c r="M33" s="50"/>
      <c r="N33" s="46"/>
      <c r="O33" s="50"/>
      <c r="P33" s="46"/>
      <c r="Q33" s="49"/>
      <c r="R33" s="47"/>
      <c r="S33" s="50"/>
      <c r="T33" s="46"/>
      <c r="U33" s="49"/>
      <c r="V33" s="46"/>
    </row>
    <row r="34" spans="1:22" ht="18">
      <c r="A34" s="12" t="s">
        <v>103</v>
      </c>
      <c r="B34" s="12"/>
      <c r="C34" s="12"/>
      <c r="D34" s="24">
        <v>0</v>
      </c>
      <c r="E34" s="27"/>
      <c r="F34" s="24">
        <v>0</v>
      </c>
      <c r="G34" s="27"/>
      <c r="H34" s="24">
        <v>0</v>
      </c>
      <c r="I34" s="27"/>
      <c r="J34" s="24">
        <v>0</v>
      </c>
      <c r="K34" s="27"/>
      <c r="L34" s="46">
        <v>0</v>
      </c>
      <c r="M34" s="27"/>
      <c r="N34" s="46">
        <v>0</v>
      </c>
      <c r="O34" s="27"/>
      <c r="P34" s="24">
        <v>-69597</v>
      </c>
      <c r="Q34" s="42"/>
      <c r="R34" s="41">
        <f>SUM(D34:P34)</f>
        <v>-69597</v>
      </c>
      <c r="S34" s="27"/>
      <c r="T34" s="24" t="s">
        <v>99</v>
      </c>
      <c r="U34" s="42"/>
      <c r="V34" s="24">
        <f>SUM(R34:T34)</f>
        <v>-69597</v>
      </c>
    </row>
    <row r="35" spans="2:22" ht="1.5" customHeight="1">
      <c r="B35" s="12"/>
      <c r="C35" s="12"/>
      <c r="D35" s="26"/>
      <c r="E35" s="27"/>
      <c r="F35" s="26"/>
      <c r="G35" s="27"/>
      <c r="H35" s="26"/>
      <c r="I35" s="27"/>
      <c r="J35" s="26"/>
      <c r="K35" s="27"/>
      <c r="L35" s="26"/>
      <c r="M35" s="27"/>
      <c r="N35" s="26"/>
      <c r="O35" s="27"/>
      <c r="P35" s="26"/>
      <c r="Q35" s="42"/>
      <c r="R35" s="26"/>
      <c r="S35" s="27"/>
      <c r="T35" s="26"/>
      <c r="U35" s="42"/>
      <c r="V35" s="26"/>
    </row>
    <row r="36" spans="2:22" ht="7.5" customHeight="1">
      <c r="B36" s="12"/>
      <c r="C36" s="12"/>
      <c r="D36" s="27"/>
      <c r="E36" s="27"/>
      <c r="F36" s="27"/>
      <c r="G36" s="27"/>
      <c r="I36" s="27"/>
      <c r="M36" s="27"/>
      <c r="O36" s="27"/>
      <c r="Q36" s="42"/>
      <c r="R36" s="24"/>
      <c r="S36" s="27"/>
      <c r="T36" s="24"/>
      <c r="U36" s="42"/>
      <c r="V36" s="24"/>
    </row>
    <row r="37" spans="1:24" ht="18.75" thickBot="1">
      <c r="A37" s="51" t="s">
        <v>107</v>
      </c>
      <c r="B37" s="28"/>
      <c r="C37" s="28"/>
      <c r="D37" s="29">
        <f>SUM(D30:D36)</f>
        <v>470253</v>
      </c>
      <c r="E37" s="27"/>
      <c r="F37" s="29">
        <f>SUM(F30:F36)</f>
        <v>305</v>
      </c>
      <c r="G37" s="27"/>
      <c r="H37" s="29">
        <f>SUM(H30:H36)</f>
        <v>35259</v>
      </c>
      <c r="I37" s="27"/>
      <c r="J37" s="29">
        <f>SUM(J30:J36)</f>
        <v>98822</v>
      </c>
      <c r="L37" s="29">
        <f>SUM(L30:L36)</f>
        <v>359</v>
      </c>
      <c r="M37" s="24">
        <f>SUM(M30:M30)</f>
        <v>0</v>
      </c>
      <c r="N37" s="29">
        <f>SUM(N30:N36)</f>
        <v>66004</v>
      </c>
      <c r="O37" s="24">
        <f>SUM(O30:O30)</f>
        <v>0</v>
      </c>
      <c r="P37" s="29">
        <f>SUM(P30:P36)</f>
        <v>1051633</v>
      </c>
      <c r="R37" s="29">
        <f>SUM(R30:R36)</f>
        <v>1722635</v>
      </c>
      <c r="S37" s="24"/>
      <c r="T37" s="29">
        <f>SUM(T30:T36)</f>
        <v>2656</v>
      </c>
      <c r="U37" s="42"/>
      <c r="V37" s="29">
        <f>SUM(V30:V36)</f>
        <v>1725291</v>
      </c>
      <c r="X37" s="41"/>
    </row>
    <row r="38" spans="2:22" ht="6" customHeight="1" thickTop="1">
      <c r="B38" s="12"/>
      <c r="C38" s="12"/>
      <c r="D38" s="27"/>
      <c r="F38" s="27"/>
      <c r="G38" s="27"/>
      <c r="H38" s="27"/>
      <c r="J38" s="27"/>
      <c r="L38" s="27"/>
      <c r="N38" s="27"/>
      <c r="P38" s="27"/>
      <c r="S38" s="24"/>
      <c r="T38" s="27"/>
      <c r="V38" s="27"/>
    </row>
    <row r="39" spans="2:22" ht="15.75" customHeight="1">
      <c r="B39" s="12"/>
      <c r="C39" s="12"/>
      <c r="D39" s="27"/>
      <c r="F39" s="27"/>
      <c r="G39" s="27"/>
      <c r="H39" s="27"/>
      <c r="J39" s="27"/>
      <c r="L39" s="27"/>
      <c r="N39" s="27"/>
      <c r="P39" s="27"/>
      <c r="S39" s="24"/>
      <c r="T39" s="27"/>
      <c r="V39" s="27"/>
    </row>
    <row r="40" spans="2:22" ht="15.75" customHeight="1">
      <c r="B40" s="12"/>
      <c r="C40" s="12"/>
      <c r="D40" s="27"/>
      <c r="F40" s="27"/>
      <c r="G40" s="27"/>
      <c r="H40" s="27"/>
      <c r="J40" s="27"/>
      <c r="L40" s="27"/>
      <c r="N40" s="27"/>
      <c r="P40" s="27"/>
      <c r="S40" s="24"/>
      <c r="T40" s="27"/>
      <c r="V40" s="27"/>
    </row>
    <row r="41" spans="2:22" ht="15.75" customHeight="1">
      <c r="B41" s="12"/>
      <c r="C41" s="12"/>
      <c r="D41" s="27"/>
      <c r="F41" s="27"/>
      <c r="G41" s="27"/>
      <c r="H41" s="27"/>
      <c r="J41" s="27"/>
      <c r="L41" s="27"/>
      <c r="N41" s="27"/>
      <c r="P41" s="27"/>
      <c r="S41" s="24"/>
      <c r="T41" s="27"/>
      <c r="V41" s="27"/>
    </row>
    <row r="42" spans="2:22" ht="15.75" customHeight="1">
      <c r="B42" s="12"/>
      <c r="C42" s="12"/>
      <c r="D42" s="27"/>
      <c r="F42" s="27"/>
      <c r="G42" s="27"/>
      <c r="H42" s="27"/>
      <c r="J42" s="27"/>
      <c r="L42" s="27"/>
      <c r="N42" s="27"/>
      <c r="P42" s="27"/>
      <c r="S42" s="24"/>
      <c r="T42" s="27"/>
      <c r="V42" s="27"/>
    </row>
    <row r="43" spans="2:22" ht="15.75" customHeight="1">
      <c r="B43" s="12"/>
      <c r="C43" s="12"/>
      <c r="D43" s="27"/>
      <c r="F43" s="27"/>
      <c r="G43" s="27"/>
      <c r="H43" s="27"/>
      <c r="J43" s="27"/>
      <c r="L43" s="27"/>
      <c r="N43" s="27"/>
      <c r="P43" s="27"/>
      <c r="S43" s="24"/>
      <c r="T43" s="27"/>
      <c r="V43" s="27"/>
    </row>
    <row r="44" spans="2:22" ht="15.75" customHeight="1">
      <c r="B44" s="12"/>
      <c r="C44" s="12"/>
      <c r="D44" s="27"/>
      <c r="F44" s="27"/>
      <c r="G44" s="27"/>
      <c r="H44" s="27"/>
      <c r="J44" s="27"/>
      <c r="L44" s="27"/>
      <c r="N44" s="27"/>
      <c r="P44" s="27"/>
      <c r="S44" s="24"/>
      <c r="T44" s="27"/>
      <c r="V44" s="27"/>
    </row>
    <row r="45" spans="2:18" ht="15.75" customHeight="1">
      <c r="B45" s="12"/>
      <c r="C45" s="12"/>
      <c r="G45" s="27"/>
      <c r="Q45" s="24"/>
      <c r="R45" s="24"/>
    </row>
    <row r="46" spans="1:18" ht="18">
      <c r="A46" s="1"/>
      <c r="B46" s="1"/>
      <c r="C46" s="1"/>
      <c r="Q46" s="24"/>
      <c r="R46" s="24"/>
    </row>
    <row r="47" spans="1:18" ht="18">
      <c r="A47" s="1"/>
      <c r="B47" s="1"/>
      <c r="C47" s="1"/>
      <c r="Q47" s="24"/>
      <c r="R47" s="24"/>
    </row>
    <row r="48" spans="1:18" ht="18">
      <c r="A48" s="1"/>
      <c r="B48" s="1"/>
      <c r="C48" s="1"/>
      <c r="Q48" s="24"/>
      <c r="R48" s="24"/>
    </row>
    <row r="50" spans="17:19" ht="18">
      <c r="Q50" s="24"/>
      <c r="R50" s="24"/>
      <c r="S50" s="24">
        <f>SUM(S30,S34:S34)</f>
        <v>0</v>
      </c>
    </row>
  </sheetData>
  <sheetProtection/>
  <mergeCells count="4">
    <mergeCell ref="D9:N9"/>
    <mergeCell ref="D8:P8"/>
    <mergeCell ref="A5:V5"/>
    <mergeCell ref="A6:V6"/>
  </mergeCells>
  <printOptions horizontalCentered="1"/>
  <pageMargins left="0.25" right="0" top="0.5" bottom="0.25" header="0.5" footer="0.25"/>
  <pageSetup fitToHeight="1" fitToWidth="1" horizontalDpi="300" verticalDpi="300" orientation="landscape" paperSize="9" scale="74" r:id="rId2"/>
  <headerFooter alignWithMargins="0">
    <oddHeader>&amp;C&amp;"Arial Narrow,Bold"&amp;14NCB HOLDINGS BHD
&amp;"Arial Narrow,Regular"&amp;10Company No. 475221-K
(Incorporated in Malaysia)</oddHeader>
    <oddFooter>&amp;C&amp;13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T58"/>
  <sheetViews>
    <sheetView view="pageBreakPreview" zoomScale="75" zoomScaleSheetLayoutView="75" zoomScalePageLayoutView="0" workbookViewId="0" topLeftCell="A1">
      <selection activeCell="I46" sqref="I46"/>
    </sheetView>
  </sheetViews>
  <sheetFormatPr defaultColWidth="9.140625" defaultRowHeight="12.75"/>
  <cols>
    <col min="1" max="1" width="1.28515625" style="0" customWidth="1"/>
    <col min="2" max="2" width="2.57421875" style="0" customWidth="1"/>
    <col min="3" max="3" width="65.28125" style="0" customWidth="1"/>
    <col min="4" max="4" width="0.9921875" style="11" customWidth="1"/>
    <col min="5" max="5" width="13.28125" style="0" bestFit="1" customWidth="1"/>
    <col min="6" max="6" width="0.42578125" style="11" customWidth="1"/>
    <col min="7" max="7" width="13.28125" style="0" bestFit="1" customWidth="1"/>
    <col min="9" max="9" width="9.28125" style="0" bestFit="1" customWidth="1"/>
    <col min="10" max="10" width="10.8515625" style="0" bestFit="1" customWidth="1"/>
    <col min="11" max="11" width="8.421875" style="0" bestFit="1" customWidth="1"/>
    <col min="13" max="13" width="8.421875" style="0" bestFit="1" customWidth="1"/>
    <col min="14" max="14" width="4.7109375" style="0" bestFit="1" customWidth="1"/>
    <col min="16" max="16" width="8.421875" style="0" bestFit="1" customWidth="1"/>
    <col min="18" max="19" width="8.421875" style="0" bestFit="1" customWidth="1"/>
  </cols>
  <sheetData>
    <row r="1" spans="1:6" ht="18">
      <c r="A1" s="82"/>
      <c r="B1" s="82"/>
      <c r="C1" s="82"/>
      <c r="D1" s="82"/>
      <c r="E1" s="82"/>
      <c r="F1" s="82"/>
    </row>
    <row r="2" spans="1:3" ht="18">
      <c r="A2" s="12"/>
      <c r="B2" s="12"/>
      <c r="C2" s="12"/>
    </row>
    <row r="3" spans="1:7" ht="18">
      <c r="A3" s="82" t="s">
        <v>77</v>
      </c>
      <c r="B3" s="82"/>
      <c r="C3" s="82"/>
      <c r="D3" s="82"/>
      <c r="E3" s="82"/>
      <c r="F3" s="82"/>
      <c r="G3" s="82"/>
    </row>
    <row r="4" spans="1:7" ht="18">
      <c r="A4" s="82" t="s">
        <v>100</v>
      </c>
      <c r="B4" s="82"/>
      <c r="C4" s="82"/>
      <c r="D4" s="82"/>
      <c r="E4" s="82"/>
      <c r="F4" s="82"/>
      <c r="G4" s="82"/>
    </row>
    <row r="5" spans="5:7" s="1" customFormat="1" ht="15">
      <c r="E5" s="14"/>
      <c r="G5" s="14"/>
    </row>
    <row r="6" spans="5:7" s="1" customFormat="1" ht="15">
      <c r="E6" s="14"/>
      <c r="G6" s="14"/>
    </row>
    <row r="7" spans="5:7" s="1" customFormat="1" ht="15">
      <c r="E7" s="14"/>
      <c r="G7" s="14"/>
    </row>
    <row r="8" spans="4:7" ht="15.75">
      <c r="D8"/>
      <c r="E8" s="13" t="s">
        <v>96</v>
      </c>
      <c r="F8"/>
      <c r="G8" s="13" t="str">
        <f>+E8</f>
        <v>6 Months</v>
      </c>
    </row>
    <row r="9" spans="5:7" s="1" customFormat="1" ht="15.75">
      <c r="E9" s="13" t="s">
        <v>40</v>
      </c>
      <c r="F9" s="4"/>
      <c r="G9" s="13" t="s">
        <v>40</v>
      </c>
    </row>
    <row r="10" spans="5:7" s="1" customFormat="1" ht="15.75">
      <c r="E10" s="16">
        <v>39994</v>
      </c>
      <c r="F10" s="4"/>
      <c r="G10" s="16">
        <v>39629</v>
      </c>
    </row>
    <row r="11" spans="5:7" s="1" customFormat="1" ht="15.75">
      <c r="E11" s="13" t="s">
        <v>27</v>
      </c>
      <c r="F11" s="4"/>
      <c r="G11" s="13" t="s">
        <v>27</v>
      </c>
    </row>
    <row r="12" spans="5:7" s="1" customFormat="1" ht="15">
      <c r="E12" s="14"/>
      <c r="G12" s="14"/>
    </row>
    <row r="13" spans="1:20" s="1" customFormat="1" ht="15.75">
      <c r="A13" s="4" t="s">
        <v>28</v>
      </c>
      <c r="B13" s="4"/>
      <c r="C13" s="4"/>
      <c r="D13" s="4"/>
      <c r="E13" s="2"/>
      <c r="F13" s="8"/>
      <c r="G13" s="2"/>
      <c r="I13" s="44"/>
      <c r="J13" s="44"/>
      <c r="K13" s="44"/>
      <c r="L13" s="44"/>
      <c r="M13" s="44"/>
      <c r="N13" s="44"/>
      <c r="O13" s="44"/>
      <c r="P13" s="44"/>
      <c r="Q13" s="44"/>
      <c r="R13" s="44"/>
      <c r="S13" s="44"/>
      <c r="T13" s="44"/>
    </row>
    <row r="14" spans="5:20" s="1" customFormat="1" ht="15">
      <c r="E14" s="2"/>
      <c r="F14" s="8"/>
      <c r="G14" s="2"/>
      <c r="I14" s="44"/>
      <c r="J14" s="44"/>
      <c r="K14" s="44"/>
      <c r="L14" s="44"/>
      <c r="M14" s="44"/>
      <c r="N14" s="44"/>
      <c r="O14" s="44"/>
      <c r="P14" s="44"/>
      <c r="Q14" s="44"/>
      <c r="R14" s="44"/>
      <c r="S14" s="44"/>
      <c r="T14" s="44"/>
    </row>
    <row r="15" spans="2:20" s="1" customFormat="1" ht="15.75">
      <c r="B15" s="4" t="s">
        <v>5</v>
      </c>
      <c r="C15" s="4"/>
      <c r="D15" s="4"/>
      <c r="E15" s="2">
        <f>INCOME!F35</f>
        <v>73375</v>
      </c>
      <c r="F15" s="8"/>
      <c r="G15" s="2">
        <v>93721</v>
      </c>
      <c r="I15" s="44"/>
      <c r="J15" s="44"/>
      <c r="K15" s="44"/>
      <c r="L15" s="68"/>
      <c r="M15" s="68"/>
      <c r="N15" s="44"/>
      <c r="O15" s="44"/>
      <c r="P15" s="44"/>
      <c r="Q15" s="68"/>
      <c r="R15" s="68"/>
      <c r="S15" s="44"/>
      <c r="T15" s="44"/>
    </row>
    <row r="16" spans="2:20" s="1" customFormat="1" ht="15.75">
      <c r="B16" s="4"/>
      <c r="C16" s="4"/>
      <c r="D16" s="4"/>
      <c r="E16" s="2"/>
      <c r="F16" s="8"/>
      <c r="G16" s="2"/>
      <c r="I16" s="44"/>
      <c r="J16" s="44"/>
      <c r="K16" s="44"/>
      <c r="L16" s="68"/>
      <c r="M16" s="68"/>
      <c r="N16" s="44"/>
      <c r="O16" s="44"/>
      <c r="P16" s="44"/>
      <c r="Q16" s="68"/>
      <c r="R16" s="68"/>
      <c r="S16" s="44"/>
      <c r="T16" s="44"/>
    </row>
    <row r="17" spans="2:20" s="1" customFormat="1" ht="15">
      <c r="B17" s="1" t="s">
        <v>37</v>
      </c>
      <c r="E17" s="2"/>
      <c r="F17" s="8"/>
      <c r="G17" s="2"/>
      <c r="I17" s="44"/>
      <c r="J17" s="44"/>
      <c r="K17" s="69"/>
      <c r="L17" s="69"/>
      <c r="M17" s="69"/>
      <c r="N17" s="69"/>
      <c r="O17" s="69"/>
      <c r="P17" s="69"/>
      <c r="Q17" s="69"/>
      <c r="R17" s="69"/>
      <c r="S17" s="69"/>
      <c r="T17" s="44"/>
    </row>
    <row r="18" spans="3:20" s="1" customFormat="1" ht="15">
      <c r="C18" s="1" t="s">
        <v>29</v>
      </c>
      <c r="E18" s="2">
        <v>54329</v>
      </c>
      <c r="F18" s="8"/>
      <c r="G18" s="2">
        <v>69418</v>
      </c>
      <c r="I18" s="44"/>
      <c r="J18" s="76"/>
      <c r="K18" s="69"/>
      <c r="L18" s="69"/>
      <c r="M18" s="69"/>
      <c r="N18" s="69"/>
      <c r="O18" s="69"/>
      <c r="P18" s="69"/>
      <c r="Q18" s="69"/>
      <c r="R18" s="69"/>
      <c r="S18" s="69"/>
      <c r="T18" s="44"/>
    </row>
    <row r="19" spans="3:20" s="1" customFormat="1" ht="15">
      <c r="C19" s="1" t="s">
        <v>30</v>
      </c>
      <c r="E19" s="3">
        <v>-8463</v>
      </c>
      <c r="F19" s="8"/>
      <c r="G19" s="3">
        <v>-10342</v>
      </c>
      <c r="I19" s="44"/>
      <c r="J19" s="76"/>
      <c r="K19" s="69"/>
      <c r="L19" s="69"/>
      <c r="M19" s="69"/>
      <c r="N19" s="69"/>
      <c r="O19" s="69"/>
      <c r="P19" s="69"/>
      <c r="Q19" s="69"/>
      <c r="R19" s="69"/>
      <c r="S19" s="69"/>
      <c r="T19" s="44"/>
    </row>
    <row r="20" spans="2:20" s="1" customFormat="1" ht="15.75">
      <c r="B20" s="4" t="s">
        <v>31</v>
      </c>
      <c r="C20" s="4"/>
      <c r="D20" s="4"/>
      <c r="E20" s="2">
        <f>SUM(E15:E19)</f>
        <v>119241</v>
      </c>
      <c r="F20" s="8"/>
      <c r="G20" s="2">
        <f>SUM(G15:G19)</f>
        <v>152797</v>
      </c>
      <c r="I20" s="44"/>
      <c r="J20" s="44"/>
      <c r="K20" s="69"/>
      <c r="L20" s="69"/>
      <c r="M20" s="69"/>
      <c r="N20" s="69"/>
      <c r="O20" s="69"/>
      <c r="P20" s="69"/>
      <c r="Q20" s="69"/>
      <c r="R20" s="69"/>
      <c r="S20" s="69"/>
      <c r="T20" s="44"/>
    </row>
    <row r="21" spans="5:20" s="1" customFormat="1" ht="15.75" customHeight="1">
      <c r="E21" s="2"/>
      <c r="F21" s="8"/>
      <c r="G21" s="2"/>
      <c r="I21" s="44"/>
      <c r="J21" s="44"/>
      <c r="K21" s="69"/>
      <c r="L21" s="69"/>
      <c r="M21" s="69"/>
      <c r="N21" s="69"/>
      <c r="O21" s="69"/>
      <c r="P21" s="69"/>
      <c r="Q21" s="69"/>
      <c r="R21" s="69"/>
      <c r="S21" s="69"/>
      <c r="T21" s="44"/>
    </row>
    <row r="22" spans="2:20" s="1" customFormat="1" ht="15">
      <c r="B22" s="1" t="s">
        <v>75</v>
      </c>
      <c r="E22" s="2">
        <v>14466</v>
      </c>
      <c r="F22" s="8"/>
      <c r="G22" s="2">
        <v>-24275</v>
      </c>
      <c r="I22" s="44"/>
      <c r="J22" s="44"/>
      <c r="K22" s="69"/>
      <c r="L22" s="69"/>
      <c r="M22" s="69"/>
      <c r="N22" s="69"/>
      <c r="O22" s="69"/>
      <c r="P22" s="69"/>
      <c r="Q22" s="69"/>
      <c r="R22" s="69"/>
      <c r="S22" s="69"/>
      <c r="T22" s="44"/>
    </row>
    <row r="23" spans="2:20" s="1" customFormat="1" ht="15">
      <c r="B23" s="1" t="s">
        <v>32</v>
      </c>
      <c r="E23" s="3">
        <v>-28588</v>
      </c>
      <c r="F23" s="8"/>
      <c r="G23" s="3">
        <v>-14466</v>
      </c>
      <c r="I23" s="44"/>
      <c r="J23" s="44"/>
      <c r="K23" s="69"/>
      <c r="L23" s="69"/>
      <c r="M23" s="69"/>
      <c r="N23" s="69"/>
      <c r="O23" s="69"/>
      <c r="P23" s="69"/>
      <c r="Q23" s="69"/>
      <c r="R23" s="69"/>
      <c r="S23" s="69"/>
      <c r="T23" s="44"/>
    </row>
    <row r="24" spans="2:20" s="1" customFormat="1" ht="15.75">
      <c r="B24" s="4" t="s">
        <v>36</v>
      </c>
      <c r="E24" s="9">
        <f>SUM(E20:E23)</f>
        <v>105119</v>
      </c>
      <c r="F24" s="8"/>
      <c r="G24" s="9">
        <f>SUM(G20:G23)</f>
        <v>114056</v>
      </c>
      <c r="I24" s="44"/>
      <c r="J24" s="44"/>
      <c r="K24" s="69"/>
      <c r="L24" s="69"/>
      <c r="M24" s="69"/>
      <c r="N24" s="69"/>
      <c r="O24" s="69"/>
      <c r="P24" s="69"/>
      <c r="Q24" s="69"/>
      <c r="R24" s="69"/>
      <c r="S24" s="69"/>
      <c r="T24" s="44"/>
    </row>
    <row r="25" spans="2:20" s="1" customFormat="1" ht="15">
      <c r="B25" s="1" t="s">
        <v>78</v>
      </c>
      <c r="E25" s="9">
        <v>-19009</v>
      </c>
      <c r="F25" s="8"/>
      <c r="G25" s="9">
        <v>-30241</v>
      </c>
      <c r="I25" s="44"/>
      <c r="J25" s="44"/>
      <c r="K25" s="69"/>
      <c r="L25" s="69"/>
      <c r="M25" s="69"/>
      <c r="N25" s="69"/>
      <c r="O25" s="69"/>
      <c r="P25" s="69"/>
      <c r="Q25" s="69"/>
      <c r="R25" s="69"/>
      <c r="S25" s="69"/>
      <c r="T25" s="44"/>
    </row>
    <row r="26" spans="5:20" s="1" customFormat="1" ht="15">
      <c r="E26" s="15">
        <f>SUM(E24:E25)</f>
        <v>86110</v>
      </c>
      <c r="F26" s="8"/>
      <c r="G26" s="15">
        <f>SUM(G24:G25)</f>
        <v>83815</v>
      </c>
      <c r="I26" s="44"/>
      <c r="J26" s="44"/>
      <c r="K26" s="69"/>
      <c r="L26" s="69"/>
      <c r="M26" s="69"/>
      <c r="N26" s="69"/>
      <c r="O26" s="69"/>
      <c r="P26" s="69"/>
      <c r="Q26" s="69"/>
      <c r="R26" s="69"/>
      <c r="S26" s="69"/>
      <c r="T26" s="44"/>
    </row>
    <row r="27" spans="5:20" s="1" customFormat="1" ht="15">
      <c r="E27" s="9"/>
      <c r="F27" s="8"/>
      <c r="G27" s="9"/>
      <c r="I27" s="44"/>
      <c r="J27" s="44"/>
      <c r="K27" s="69"/>
      <c r="L27" s="69"/>
      <c r="M27" s="69"/>
      <c r="N27" s="69"/>
      <c r="O27" s="69"/>
      <c r="P27" s="69"/>
      <c r="Q27" s="69"/>
      <c r="R27" s="69"/>
      <c r="S27" s="69"/>
      <c r="T27" s="44"/>
    </row>
    <row r="28" spans="1:20" s="1" customFormat="1" ht="15.75">
      <c r="A28" s="4" t="s">
        <v>33</v>
      </c>
      <c r="B28" s="4"/>
      <c r="C28" s="4"/>
      <c r="D28" s="4"/>
      <c r="E28" s="2"/>
      <c r="F28" s="8"/>
      <c r="G28" s="2"/>
      <c r="I28" s="44"/>
      <c r="J28" s="44"/>
      <c r="K28" s="69"/>
      <c r="L28" s="69"/>
      <c r="M28" s="69"/>
      <c r="N28" s="69"/>
      <c r="O28" s="69"/>
      <c r="P28" s="69"/>
      <c r="Q28" s="69"/>
      <c r="R28" s="69"/>
      <c r="S28" s="69"/>
      <c r="T28" s="44"/>
    </row>
    <row r="29" spans="5:20" s="1" customFormat="1" ht="15">
      <c r="E29" s="2"/>
      <c r="F29" s="8"/>
      <c r="G29" s="2"/>
      <c r="I29" s="44"/>
      <c r="J29" s="44"/>
      <c r="K29" s="69"/>
      <c r="L29" s="69"/>
      <c r="M29" s="69"/>
      <c r="N29" s="69"/>
      <c r="O29" s="69"/>
      <c r="P29" s="69"/>
      <c r="Q29" s="69"/>
      <c r="R29" s="69"/>
      <c r="S29" s="69"/>
      <c r="T29" s="44"/>
    </row>
    <row r="30" spans="2:20" s="1" customFormat="1" ht="15">
      <c r="B30" s="1" t="s">
        <v>12</v>
      </c>
      <c r="E30" s="2">
        <v>-4130</v>
      </c>
      <c r="F30" s="8"/>
      <c r="G30" s="2">
        <v>-79562</v>
      </c>
      <c r="I30" s="44"/>
      <c r="J30" s="44"/>
      <c r="K30" s="69"/>
      <c r="L30" s="69"/>
      <c r="M30" s="69"/>
      <c r="N30" s="69"/>
      <c r="O30" s="69"/>
      <c r="P30" s="69"/>
      <c r="Q30" s="69"/>
      <c r="R30" s="69"/>
      <c r="S30" s="69"/>
      <c r="T30" s="44"/>
    </row>
    <row r="31" spans="2:20" s="1" customFormat="1" ht="15">
      <c r="B31" s="1" t="s">
        <v>62</v>
      </c>
      <c r="E31" s="15">
        <f>SUM(E30)</f>
        <v>-4130</v>
      </c>
      <c r="F31" s="15">
        <f>SUM(F30)</f>
        <v>0</v>
      </c>
      <c r="G31" s="15">
        <f>SUM(G30)</f>
        <v>-79562</v>
      </c>
      <c r="I31" s="44"/>
      <c r="J31" s="44"/>
      <c r="K31" s="44"/>
      <c r="L31" s="44"/>
      <c r="M31" s="44"/>
      <c r="N31" s="44"/>
      <c r="O31" s="44"/>
      <c r="P31" s="44"/>
      <c r="Q31" s="44"/>
      <c r="R31" s="44"/>
      <c r="S31" s="44"/>
      <c r="T31" s="44"/>
    </row>
    <row r="32" spans="5:20" s="1" customFormat="1" ht="15">
      <c r="E32" s="9"/>
      <c r="F32" s="8"/>
      <c r="G32" s="9"/>
      <c r="I32" s="44"/>
      <c r="J32" s="44"/>
      <c r="K32" s="44"/>
      <c r="L32" s="44"/>
      <c r="M32" s="44"/>
      <c r="N32" s="44"/>
      <c r="O32" s="44"/>
      <c r="P32" s="44"/>
      <c r="Q32" s="44"/>
      <c r="R32" s="44"/>
      <c r="S32" s="44"/>
      <c r="T32" s="44"/>
    </row>
    <row r="33" spans="1:20" s="1" customFormat="1" ht="15.75">
      <c r="A33" s="4" t="s">
        <v>108</v>
      </c>
      <c r="E33" s="9"/>
      <c r="F33" s="8"/>
      <c r="G33" s="9"/>
      <c r="I33" s="44"/>
      <c r="J33" s="44"/>
      <c r="K33" s="44"/>
      <c r="L33" s="44"/>
      <c r="M33" s="44"/>
      <c r="N33" s="44"/>
      <c r="O33" s="44"/>
      <c r="P33" s="44"/>
      <c r="Q33" s="44"/>
      <c r="R33" s="44"/>
      <c r="S33" s="44"/>
      <c r="T33" s="44"/>
    </row>
    <row r="34" spans="1:20" s="1" customFormat="1" ht="15.75">
      <c r="A34" s="4"/>
      <c r="E34" s="9"/>
      <c r="F34" s="8"/>
      <c r="G34" s="9"/>
      <c r="I34" s="44"/>
      <c r="J34" s="44"/>
      <c r="K34" s="44"/>
      <c r="L34" s="44"/>
      <c r="M34" s="44"/>
      <c r="N34" s="44"/>
      <c r="O34" s="44"/>
      <c r="P34" s="44"/>
      <c r="Q34" s="44"/>
      <c r="R34" s="44"/>
      <c r="S34" s="44"/>
      <c r="T34" s="44"/>
    </row>
    <row r="35" spans="2:20" s="1" customFormat="1" ht="15">
      <c r="B35" s="1" t="s">
        <v>109</v>
      </c>
      <c r="E35" s="2">
        <v>-63484</v>
      </c>
      <c r="F35" s="8"/>
      <c r="G35" s="2">
        <v>-69597</v>
      </c>
      <c r="I35" s="44"/>
      <c r="J35" s="44"/>
      <c r="K35" s="44"/>
      <c r="L35" s="44"/>
      <c r="M35" s="44"/>
      <c r="N35" s="44"/>
      <c r="O35" s="44"/>
      <c r="P35" s="44"/>
      <c r="Q35" s="44"/>
      <c r="R35" s="44"/>
      <c r="S35" s="44"/>
      <c r="T35" s="44"/>
    </row>
    <row r="36" spans="2:20" s="1" customFormat="1" ht="15">
      <c r="B36" s="1" t="s">
        <v>110</v>
      </c>
      <c r="E36" s="15">
        <f>SUM(E35)</f>
        <v>-63484</v>
      </c>
      <c r="F36" s="8">
        <v>104561</v>
      </c>
      <c r="G36" s="15">
        <f>SUM(G35)</f>
        <v>-69597</v>
      </c>
      <c r="I36" s="44"/>
      <c r="J36" s="44"/>
      <c r="K36" s="44"/>
      <c r="L36" s="44"/>
      <c r="M36" s="44"/>
      <c r="N36" s="44"/>
      <c r="O36" s="44"/>
      <c r="P36" s="44"/>
      <c r="Q36" s="44"/>
      <c r="R36" s="44"/>
      <c r="S36" s="44"/>
      <c r="T36" s="44"/>
    </row>
    <row r="37" spans="5:20" s="1" customFormat="1" ht="15">
      <c r="E37" s="9"/>
      <c r="F37" s="8"/>
      <c r="G37" s="9"/>
      <c r="I37" s="44"/>
      <c r="J37" s="44"/>
      <c r="K37" s="44"/>
      <c r="L37" s="44"/>
      <c r="M37" s="44"/>
      <c r="N37" s="44"/>
      <c r="O37" s="44"/>
      <c r="P37" s="44"/>
      <c r="Q37" s="44"/>
      <c r="R37" s="44"/>
      <c r="S37" s="44"/>
      <c r="T37" s="44"/>
    </row>
    <row r="38" spans="1:7" s="1" customFormat="1" ht="15.75">
      <c r="A38" s="4" t="s">
        <v>89</v>
      </c>
      <c r="B38" s="4"/>
      <c r="C38" s="4"/>
      <c r="D38" s="4"/>
      <c r="E38" s="2">
        <f>E31+E26+E36</f>
        <v>18496</v>
      </c>
      <c r="F38" s="8"/>
      <c r="G38" s="2">
        <f>G31+G26+G36</f>
        <v>-65344</v>
      </c>
    </row>
    <row r="39" spans="1:7" s="1" customFormat="1" ht="15.75">
      <c r="A39" s="4"/>
      <c r="B39" s="4"/>
      <c r="C39" s="4"/>
      <c r="D39" s="4"/>
      <c r="E39" s="2"/>
      <c r="F39" s="8"/>
      <c r="G39" s="2"/>
    </row>
    <row r="40" spans="1:7" s="1" customFormat="1" ht="15.75">
      <c r="A40" s="4" t="s">
        <v>63</v>
      </c>
      <c r="B40" s="4"/>
      <c r="C40" s="4"/>
      <c r="D40" s="4"/>
      <c r="E40" s="2">
        <v>630259</v>
      </c>
      <c r="F40" s="8"/>
      <c r="G40" s="2">
        <v>623457</v>
      </c>
    </row>
    <row r="41" spans="1:7" s="1" customFormat="1" ht="15.75">
      <c r="A41" s="4"/>
      <c r="B41" s="4"/>
      <c r="C41" s="4"/>
      <c r="D41" s="4"/>
      <c r="E41" s="2"/>
      <c r="F41" s="8"/>
      <c r="G41" s="2"/>
    </row>
    <row r="42" spans="1:7" s="1" customFormat="1" ht="16.5" thickBot="1">
      <c r="A42" s="4" t="s">
        <v>38</v>
      </c>
      <c r="B42" s="4"/>
      <c r="C42" s="4"/>
      <c r="D42" s="4"/>
      <c r="E42" s="10">
        <f>SUM(E38:E40)</f>
        <v>648755</v>
      </c>
      <c r="F42" s="8"/>
      <c r="G42" s="10">
        <f>SUM(G38:G40)</f>
        <v>558113</v>
      </c>
    </row>
    <row r="43" spans="5:7" s="1" customFormat="1" ht="15">
      <c r="E43" s="2"/>
      <c r="F43" s="8"/>
      <c r="G43" s="2"/>
    </row>
    <row r="44" spans="5:7" s="1" customFormat="1" ht="15">
      <c r="E44" s="2"/>
      <c r="F44" s="8"/>
      <c r="G44" s="2"/>
    </row>
    <row r="45" spans="1:7" s="1" customFormat="1" ht="15">
      <c r="A45" s="1" t="s">
        <v>45</v>
      </c>
      <c r="E45" s="35"/>
      <c r="F45" s="8"/>
      <c r="G45" s="35"/>
    </row>
    <row r="46" spans="5:7" s="1" customFormat="1" ht="15">
      <c r="E46" s="2"/>
      <c r="F46" s="8"/>
      <c r="G46" s="2"/>
    </row>
    <row r="47" spans="2:7" s="1" customFormat="1" ht="15">
      <c r="B47" s="1" t="s">
        <v>34</v>
      </c>
      <c r="E47" s="2">
        <v>19784</v>
      </c>
      <c r="F47" s="8"/>
      <c r="G47" s="2">
        <v>13335</v>
      </c>
    </row>
    <row r="48" spans="2:7" s="1" customFormat="1" ht="15">
      <c r="B48" s="1" t="s">
        <v>35</v>
      </c>
      <c r="E48" s="2">
        <v>628971</v>
      </c>
      <c r="F48" s="8"/>
      <c r="G48" s="2">
        <v>545352</v>
      </c>
    </row>
    <row r="49" spans="2:7" s="1" customFormat="1" ht="15">
      <c r="B49" s="1" t="s">
        <v>82</v>
      </c>
      <c r="E49" s="2">
        <v>0</v>
      </c>
      <c r="F49" s="8"/>
      <c r="G49" s="2">
        <v>-574</v>
      </c>
    </row>
    <row r="50" spans="5:7" s="1" customFormat="1" ht="15.75" thickBot="1">
      <c r="E50" s="10">
        <f>SUM(E47:E49)</f>
        <v>648755</v>
      </c>
      <c r="F50" s="8"/>
      <c r="G50" s="10">
        <f>SUM(G47:G49)</f>
        <v>558113</v>
      </c>
    </row>
    <row r="51" spans="5:7" s="1" customFormat="1" ht="15">
      <c r="E51" s="9"/>
      <c r="F51" s="8"/>
      <c r="G51" s="9"/>
    </row>
    <row r="52" spans="5:7" s="1" customFormat="1" ht="15">
      <c r="E52" s="9"/>
      <c r="F52" s="8"/>
      <c r="G52" s="9"/>
    </row>
    <row r="53" spans="5:7" s="1" customFormat="1" ht="15">
      <c r="E53" s="9"/>
      <c r="F53" s="8"/>
      <c r="G53" s="9"/>
    </row>
    <row r="58" spans="5:8" ht="12.75">
      <c r="E58" s="18">
        <f>E42-E50</f>
        <v>0</v>
      </c>
      <c r="G58" s="18">
        <f>G42-G50</f>
        <v>0</v>
      </c>
      <c r="H58" s="32"/>
    </row>
  </sheetData>
  <sheetProtection/>
  <mergeCells count="3">
    <mergeCell ref="A1:F1"/>
    <mergeCell ref="A3:G3"/>
    <mergeCell ref="A4:G4"/>
  </mergeCells>
  <printOptions/>
  <pageMargins left="0.984251968503937" right="0" top="0.984251968503937" bottom="0.5118110236220472" header="0.5118110236220472" footer="0.5118110236220472"/>
  <pageSetup fitToHeight="1" fitToWidth="1" horizontalDpi="300" verticalDpi="300" orientation="portrait" paperSize="9" scale="88" r:id="rId2"/>
  <headerFooter alignWithMargins="0">
    <oddHeader>&amp;C&amp;"Arial Narrow,Bold"&amp;14NCB HOLDINGS BHD&amp;"Arial,Regular"
&amp;"Arial Narrow,Regular"&amp;10Company No. 475221-K
(Incorporated in Malaysia)&amp;"Arial,Regular"
</oddHeader>
    <oddFooter>&amp;C&amp;13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NORTHPORT (MALAYSIA)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NORTHPORT</dc:creator>
  <cp:keywords/>
  <dc:description/>
  <cp:lastModifiedBy>johnsel</cp:lastModifiedBy>
  <cp:lastPrinted>2009-08-06T06:16:37Z</cp:lastPrinted>
  <dcterms:created xsi:type="dcterms:W3CDTF">2002-10-14T00:06:59Z</dcterms:created>
  <dcterms:modified xsi:type="dcterms:W3CDTF">2009-08-24T07:26:21Z</dcterms:modified>
  <cp:category/>
  <cp:version/>
  <cp:contentType/>
  <cp:contentStatus/>
</cp:coreProperties>
</file>